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60" windowHeight="13370" firstSheet="13" activeTab="16"/>
  </bookViews>
  <sheets>
    <sheet name="Title Sheet" sheetId="1" r:id="rId1"/>
    <sheet name="Sheet1" sheetId="2" r:id="rId2"/>
    <sheet name="JANUARY 5, 2022 (CMGC)" sheetId="3" r:id="rId3"/>
    <sheet name="JANUARY 18, 2022" sheetId="4" r:id="rId4"/>
    <sheet name="FEBRUARY 15, 2022" sheetId="5" r:id="rId5"/>
    <sheet name="MARCH 15, 2022" sheetId="6" r:id="rId6"/>
    <sheet name="MARCH 15, 2022 (EDB)" sheetId="7" r:id="rId7"/>
    <sheet name="APRIL 19, 2022" sheetId="8" r:id="rId8"/>
    <sheet name="MAY 17, 2022" sheetId="9" r:id="rId9"/>
    <sheet name="JUNE 21, 2022" sheetId="10" r:id="rId10"/>
    <sheet name="JULY 19, 2022" sheetId="11" r:id="rId11"/>
    <sheet name="AUGUST 16, 2022" sheetId="12" r:id="rId12"/>
    <sheet name="SEPTEMBER 12, 2022 CMGC" sheetId="13" r:id="rId13"/>
    <sheet name="SEPTEMBER 20, 2022" sheetId="14" r:id="rId14"/>
    <sheet name="OCTOBER 18, 2022" sheetId="15" r:id="rId15"/>
    <sheet name="NOVEMBER 15, 2022 " sheetId="16" r:id="rId16"/>
    <sheet name="DECEMBER 20, 2022 " sheetId="17" r:id="rId1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<sst xmlns="http://schemas.openxmlformats.org/spreadsheetml/2006/main" count="1734" uniqueCount="724">
  <si>
    <t xml:space="preserve"> </t>
  </si>
  <si>
    <t>AWARDED PROJECTS</t>
  </si>
  <si>
    <t>MONTH</t>
  </si>
  <si>
    <t>FEDERAL</t>
  </si>
  <si>
    <t>STATE</t>
  </si>
  <si>
    <t>RESURFACING</t>
  </si>
  <si>
    <t>TOTAL</t>
  </si>
  <si>
    <t>CONTRACTS</t>
  </si>
  <si>
    <t>LENGTH</t>
  </si>
  <si>
    <t>R</t>
  </si>
  <si>
    <t>EST</t>
  </si>
  <si>
    <t>RPN</t>
  </si>
  <si>
    <t>TYPE</t>
  </si>
  <si>
    <t>CONTRACTOR</t>
  </si>
  <si>
    <t>AMOUNT</t>
  </si>
  <si>
    <t>AWARD</t>
  </si>
  <si>
    <t>COUNTY</t>
  </si>
  <si>
    <t>S</t>
  </si>
  <si>
    <t>OF</t>
  </si>
  <si>
    <t>NORTH CAROLINA</t>
  </si>
  <si>
    <t>TO</t>
  </si>
  <si>
    <t>DATE</t>
  </si>
  <si>
    <t>TIP</t>
  </si>
  <si>
    <t>WBS</t>
  </si>
  <si>
    <t>FEDERAL AID</t>
  </si>
  <si>
    <t>PREVIOUS TOTAL</t>
  </si>
  <si>
    <t>TOTALS</t>
  </si>
  <si>
    <t>BRIDGE PRESERVATION</t>
  </si>
  <si>
    <t>PREFIX</t>
  </si>
  <si>
    <t>AID</t>
  </si>
  <si>
    <t>LETTING RECORD SUMMARY 2022</t>
  </si>
  <si>
    <t>JAN 18</t>
  </si>
  <si>
    <t>LETTING OF JANUARY 18, 2022</t>
  </si>
  <si>
    <t>15BPR.46</t>
  </si>
  <si>
    <t>DARE</t>
  </si>
  <si>
    <t>1.050</t>
  </si>
  <si>
    <t>FREYSSINET INC</t>
  </si>
  <si>
    <t>STERLING, VA</t>
  </si>
  <si>
    <t>40237.3.3</t>
  </si>
  <si>
    <t>PENDER</t>
  </si>
  <si>
    <t>6.916</t>
  </si>
  <si>
    <t>R-3300B</t>
  </si>
  <si>
    <t>GRADING, DRAINAGE, PAVING,</t>
  </si>
  <si>
    <t>SIGNALS, AND STRUCTURES</t>
  </si>
  <si>
    <t>CONTI CIVIL, LLC</t>
  </si>
  <si>
    <t>EDISON, NJ</t>
  </si>
  <si>
    <t>15BPR.26</t>
  </si>
  <si>
    <t>NEW HANOVER PENDER</t>
  </si>
  <si>
    <t>0.436</t>
  </si>
  <si>
    <t>THE TRUESDELL CORPORATION</t>
  </si>
  <si>
    <t>TEMPE, AZ</t>
  </si>
  <si>
    <t>45579.3.1</t>
  </si>
  <si>
    <t>BRUNSWICK</t>
  </si>
  <si>
    <t>0.266</t>
  </si>
  <si>
    <t>B-5624</t>
  </si>
  <si>
    <t>AND STRUCTURE</t>
  </si>
  <si>
    <t>THE TARA GROUP OF LUMBERTON INC</t>
  </si>
  <si>
    <t>LUMBERTON, NC</t>
  </si>
  <si>
    <t>47133.3.1</t>
  </si>
  <si>
    <t>NASH</t>
  </si>
  <si>
    <t>1.185</t>
  </si>
  <si>
    <t>U-5996</t>
  </si>
  <si>
    <t>RETAINING WALLS,</t>
  </si>
  <si>
    <t>BARNHILL CONTRACTING CO</t>
  </si>
  <si>
    <t>ROCKY MOUNT, NC</t>
  </si>
  <si>
    <t>2022CPT.05.14.10391.1 ETC</t>
  </si>
  <si>
    <t>GRANVILLE</t>
  </si>
  <si>
    <t>17.090</t>
  </si>
  <si>
    <t xml:space="preserve">MILLING, RESURFACING, AND </t>
  </si>
  <si>
    <t>SHOULDER GRADING</t>
  </si>
  <si>
    <t>CAROLINA SUNROCK LLC</t>
  </si>
  <si>
    <t>RALEIGH, NC</t>
  </si>
  <si>
    <t>2022CPT.05.15.20351.1</t>
  </si>
  <si>
    <t>FRANKLIN</t>
  </si>
  <si>
    <t>22.860</t>
  </si>
  <si>
    <t>S T WOOTEN CORPORATION</t>
  </si>
  <si>
    <t>WILSON, NC</t>
  </si>
  <si>
    <t>CHATHAM</t>
  </si>
  <si>
    <t>14.826</t>
  </si>
  <si>
    <t>SHOULDER RECONSTRUCTION</t>
  </si>
  <si>
    <t>BOGGS CONTRACTING INC</t>
  </si>
  <si>
    <t>MONROE, NC</t>
  </si>
  <si>
    <t>49073.3.1</t>
  </si>
  <si>
    <t>MOORE</t>
  </si>
  <si>
    <t>0022015</t>
  </si>
  <si>
    <t>0.326</t>
  </si>
  <si>
    <t>AND CULVERT</t>
  </si>
  <si>
    <t>BR-0035</t>
  </si>
  <si>
    <t>NHPB</t>
  </si>
  <si>
    <t>NATIONAL HIGHWAY</t>
  </si>
  <si>
    <t xml:space="preserve">PERFORMANCE PROGRAM </t>
  </si>
  <si>
    <t>(BRIDGE)</t>
  </si>
  <si>
    <t>MOUNTAIN CREEK CONTRACTORS INC</t>
  </si>
  <si>
    <t>MT PLEASANT, SC</t>
  </si>
  <si>
    <t>45767.3.1</t>
  </si>
  <si>
    <t>CABARRUS</t>
  </si>
  <si>
    <t>0.352</t>
  </si>
  <si>
    <t>B-5813</t>
  </si>
  <si>
    <t>NJR GROUP INC</t>
  </si>
  <si>
    <t>ALBEMARLE, NC</t>
  </si>
  <si>
    <t>2022CPT.08.18.10191 ETC</t>
  </si>
  <si>
    <t>LETTING OF JANUARY 5, 20222</t>
  </si>
  <si>
    <t>AMES CONSTRUCTION INC</t>
  </si>
  <si>
    <t>BURNSVILLE, MN</t>
  </si>
  <si>
    <t>50255.3.1</t>
  </si>
  <si>
    <t>RANDOLPH</t>
  </si>
  <si>
    <t>0.0</t>
  </si>
  <si>
    <t>AND MOBILIZATION</t>
  </si>
  <si>
    <t>TURN LANES, EARLY ACCESS,</t>
  </si>
  <si>
    <t>LETTING OF FEBRUARY 15, 2022</t>
  </si>
  <si>
    <t>15BPR.44</t>
  </si>
  <si>
    <t>CUMBERLAND</t>
  </si>
  <si>
    <t>0.040</t>
  </si>
  <si>
    <t>REJECTED</t>
  </si>
  <si>
    <t>AMERICAN CONTRACTING &amp;</t>
  </si>
  <si>
    <t>SERVICES INC</t>
  </si>
  <si>
    <t>JEFFERSONVILLE, IN</t>
  </si>
  <si>
    <t>FSC II LLC DBA FRED SMITH COMPANY</t>
  </si>
  <si>
    <t>2022CPT.05.16.20921.1 ETC</t>
  </si>
  <si>
    <t>WAKE</t>
  </si>
  <si>
    <t>24.355</t>
  </si>
  <si>
    <t>MILLING, RESURFACING,</t>
  </si>
  <si>
    <t>AND SHOULDER GRADING</t>
  </si>
  <si>
    <t>2022CPT.05.17.10921.1 ETC</t>
  </si>
  <si>
    <t>WAKE DURHAM</t>
  </si>
  <si>
    <t>34.400</t>
  </si>
  <si>
    <t>15BPR.34</t>
  </si>
  <si>
    <t>HARNETT</t>
  </si>
  <si>
    <t>0.362</t>
  </si>
  <si>
    <t>MONROE NC</t>
  </si>
  <si>
    <t>44674.3.1</t>
  </si>
  <si>
    <t>GUILFORD</t>
  </si>
  <si>
    <t>0.784</t>
  </si>
  <si>
    <t>U-5896</t>
  </si>
  <si>
    <t>B-5353</t>
  </si>
  <si>
    <t>15BPR.21 ETC</t>
  </si>
  <si>
    <t>MONTGOMERY STANLY</t>
  </si>
  <si>
    <t>RICHMOND ANSON</t>
  </si>
  <si>
    <t>0.769</t>
  </si>
  <si>
    <t>AMERICAN CIVIL CONSTRUCTORS</t>
  </si>
  <si>
    <t>WEST COAST LLC</t>
  </si>
  <si>
    <t>BENICIA, CA</t>
  </si>
  <si>
    <t>2022CPT.08.10.20532 ETC</t>
  </si>
  <si>
    <t>LEE</t>
  </si>
  <si>
    <t>22.967</t>
  </si>
  <si>
    <t>MILLING AND RESURFACING</t>
  </si>
  <si>
    <t>2022CPT.08.19.10191 ETC</t>
  </si>
  <si>
    <t>29.228</t>
  </si>
  <si>
    <t>AND SHOULDER RECONSTRUCTION</t>
  </si>
  <si>
    <t>2022CPT.09.01.10291 ETC</t>
  </si>
  <si>
    <t>DAVIDSON</t>
  </si>
  <si>
    <t>25.907</t>
  </si>
  <si>
    <t>J T RUSSELL &amp; SONS INC</t>
  </si>
  <si>
    <t>50163.3.1</t>
  </si>
  <si>
    <t>ROWAN</t>
  </si>
  <si>
    <t>1.278</t>
  </si>
  <si>
    <t>U-5738</t>
  </si>
  <si>
    <t>SIGNALS, AND STRUCTURE</t>
  </si>
  <si>
    <t>FEB 15</t>
  </si>
  <si>
    <t>67033.3.1</t>
  </si>
  <si>
    <t>MCDOWELL</t>
  </si>
  <si>
    <t>0.156</t>
  </si>
  <si>
    <t>BR-0033</t>
  </si>
  <si>
    <t>IPC PAVING LLC IPC STRUCTURES LLC</t>
  </si>
  <si>
    <t>ORLANDO, FL</t>
  </si>
  <si>
    <t>45834.3.2</t>
  </si>
  <si>
    <t>STP-1598(3)</t>
  </si>
  <si>
    <t>PITT</t>
  </si>
  <si>
    <t>U-5606</t>
  </si>
  <si>
    <t>1.344</t>
  </si>
  <si>
    <t>STP</t>
  </si>
  <si>
    <t>SIGNALS, AND RETAINING WALLS</t>
  </si>
  <si>
    <t>JSMITH CIVIL LLC</t>
  </si>
  <si>
    <t>GOLDSBORO, NC</t>
  </si>
  <si>
    <t>15BPR.49</t>
  </si>
  <si>
    <t>0.130</t>
  </si>
  <si>
    <t>2022CPT.05.20.20921.1</t>
  </si>
  <si>
    <t>5.147</t>
  </si>
  <si>
    <t>MILLING, RESURFACING, AND</t>
  </si>
  <si>
    <t>BLYTHE CONSTRUCTION INC</t>
  </si>
  <si>
    <t>CHARLOTTE, NC</t>
  </si>
  <si>
    <t>44369.3.2</t>
  </si>
  <si>
    <t>U-5798A</t>
  </si>
  <si>
    <t>1.125</t>
  </si>
  <si>
    <t>SIGNALS, AND STRUCTURES.</t>
  </si>
  <si>
    <t>W C ENGLISH INCORPORATED</t>
  </si>
  <si>
    <t>LYNCHBURG, VA</t>
  </si>
  <si>
    <t>2022CPT.07.21.10411 ETC</t>
  </si>
  <si>
    <t>23.777</t>
  </si>
  <si>
    <t>GREENSBORO, NC</t>
  </si>
  <si>
    <t>0.152</t>
  </si>
  <si>
    <t>B-5737</t>
  </si>
  <si>
    <t>ROCKINGHAM</t>
  </si>
  <si>
    <t>45693.3.1</t>
  </si>
  <si>
    <t>SMITH-ROWE, LLC</t>
  </si>
  <si>
    <t>MOUNT AIRY, NC</t>
  </si>
  <si>
    <t>21.330</t>
  </si>
  <si>
    <t>RICHMOND</t>
  </si>
  <si>
    <t>2022CPT.08.23.10771 ETC</t>
  </si>
  <si>
    <t>15BPR.55</t>
  </si>
  <si>
    <t>FORSYTH</t>
  </si>
  <si>
    <t>0.153</t>
  </si>
  <si>
    <t>16.956</t>
  </si>
  <si>
    <t>2022CPT.09.05.10341 ETC</t>
  </si>
  <si>
    <t>THOMPSON ARTHUR DIVISION</t>
  </si>
  <si>
    <t>APAC ATLANTIC INC</t>
  </si>
  <si>
    <t>DBA SHARPE BROTHERS</t>
  </si>
  <si>
    <t>VECELLIO &amp; GROGAN INC</t>
  </si>
  <si>
    <t>15BPR.51</t>
  </si>
  <si>
    <t>MECKLENBURG GASTON</t>
  </si>
  <si>
    <t>0.298</t>
  </si>
  <si>
    <t>REEVES CONSTRUCTION COMPANY</t>
  </si>
  <si>
    <t>DUNCAN, SC</t>
  </si>
  <si>
    <t>MECKLENBURG</t>
  </si>
  <si>
    <t>17.680</t>
  </si>
  <si>
    <t>2022CPT.10.08.10601 ETC</t>
  </si>
  <si>
    <t>FULL DEPTH RECLAMATION, AND</t>
  </si>
  <si>
    <t>BLYTHE BROTHERS ASPHALT CO LLC</t>
  </si>
  <si>
    <t>HARRISON CONSTRUCTION COMPANY</t>
  </si>
  <si>
    <t>ASHEVILLE, NC</t>
  </si>
  <si>
    <t>53040.3.3</t>
  </si>
  <si>
    <t>I-5834B</t>
  </si>
  <si>
    <t>HAYWOOD</t>
  </si>
  <si>
    <t>4.450</t>
  </si>
  <si>
    <t>PAVEMENT REHABILITATION</t>
  </si>
  <si>
    <t>NH</t>
  </si>
  <si>
    <t>COLUMBUS</t>
  </si>
  <si>
    <t>0.307</t>
  </si>
  <si>
    <t>HB-0011</t>
  </si>
  <si>
    <t>HB-0012</t>
  </si>
  <si>
    <t>HB-0013</t>
  </si>
  <si>
    <t>HB-0014</t>
  </si>
  <si>
    <t>LETTING OF MARCH 15, 2022</t>
  </si>
  <si>
    <t>S &amp; C CONSTRUCTION LLC</t>
  </si>
  <si>
    <t>WILMINGTON, NC</t>
  </si>
  <si>
    <t>SYSTEM</t>
  </si>
  <si>
    <t>PROGRAM</t>
  </si>
  <si>
    <t>SURFACE TRANSPORTATION</t>
  </si>
  <si>
    <t>PRIMARY</t>
  </si>
  <si>
    <t>LETTING OF MARCH 15, 2022 (EXPRESS DESIGN BUILD)</t>
  </si>
  <si>
    <t>EXPRESS DESIGN BUILD</t>
  </si>
  <si>
    <t>MAR 15</t>
  </si>
  <si>
    <t>MAR 15 (EDB)</t>
  </si>
  <si>
    <t>APAC ATLANTIC INC DBA</t>
  </si>
  <si>
    <t>0040112</t>
  </si>
  <si>
    <t>49870.3.1 ETC</t>
  </si>
  <si>
    <t>35494.3.1</t>
  </si>
  <si>
    <t>BEAUFORT MARTIN</t>
  </si>
  <si>
    <t>10.625</t>
  </si>
  <si>
    <t>R-2511</t>
  </si>
  <si>
    <t>BRANCH CIVIL INC</t>
  </si>
  <si>
    <t>ROANOKE, VA</t>
  </si>
  <si>
    <t>45886.3.1</t>
  </si>
  <si>
    <t>NHFIMF</t>
  </si>
  <si>
    <t>3.911</t>
  </si>
  <si>
    <t>I-5943</t>
  </si>
  <si>
    <t>DRAINAGE, PAVEMENT REHAB,</t>
  </si>
  <si>
    <t>ITS, AND BRIDGE PRESERVATION</t>
  </si>
  <si>
    <t>CROWDER CONSTRUCTION COMPANY</t>
  </si>
  <si>
    <t>45684.3.1</t>
  </si>
  <si>
    <t>ALAMANCE</t>
  </si>
  <si>
    <t>B-5728</t>
  </si>
  <si>
    <t>0.288</t>
  </si>
  <si>
    <t>47145.3.1</t>
  </si>
  <si>
    <t>U-6010</t>
  </si>
  <si>
    <t>0.884</t>
  </si>
  <si>
    <t>SIGNALS, AND CULVERT</t>
  </si>
  <si>
    <t>49637.3.1</t>
  </si>
  <si>
    <t>DAVIDSON RANDOLPH</t>
  </si>
  <si>
    <t>7.774</t>
  </si>
  <si>
    <t>HI-0002</t>
  </si>
  <si>
    <t>PAVEMENT REHABILITATION AND</t>
  </si>
  <si>
    <t>BRSTP</t>
  </si>
  <si>
    <t>BRSTP-0918(98)</t>
  </si>
  <si>
    <t>45726.3.1</t>
  </si>
  <si>
    <t>B-5770</t>
  </si>
  <si>
    <t>2022CPT.13.01.10111, ETC</t>
  </si>
  <si>
    <t>BUNCOMBE</t>
  </si>
  <si>
    <t>18.810</t>
  </si>
  <si>
    <t>67032.3.1</t>
  </si>
  <si>
    <t>BR-0032</t>
  </si>
  <si>
    <t>MADISON</t>
  </si>
  <si>
    <t>0.133</t>
  </si>
  <si>
    <t>RETAINING WALLS, AND</t>
  </si>
  <si>
    <t>STRUCTURE</t>
  </si>
  <si>
    <t>DELLINGER INC</t>
  </si>
  <si>
    <t>LETTING OF APRIL 19, 2022</t>
  </si>
  <si>
    <t>APR 19</t>
  </si>
  <si>
    <t>INTERSTATE MAINTENANCE</t>
  </si>
  <si>
    <t>BRIDGE REPLACEMENT</t>
  </si>
  <si>
    <t>SURFACE TREATMENT</t>
  </si>
  <si>
    <t>NATIONAL HIGHWAY SYSTEM</t>
  </si>
  <si>
    <t>0040107</t>
  </si>
  <si>
    <t>BRIDGE REHABILITATION</t>
  </si>
  <si>
    <t>LETTING OF MAY 17, 2022</t>
  </si>
  <si>
    <t>15BPR.56</t>
  </si>
  <si>
    <t>PITT BEAUFORT</t>
  </si>
  <si>
    <t>54041.3.5</t>
  </si>
  <si>
    <t>49079.3.1</t>
  </si>
  <si>
    <t>SURRY</t>
  </si>
  <si>
    <t>0026020</t>
  </si>
  <si>
    <t>53037.3.2</t>
  </si>
  <si>
    <t>I-5831A</t>
  </si>
  <si>
    <t>BR-0048</t>
  </si>
  <si>
    <t>U-5815BA</t>
  </si>
  <si>
    <t>1.248</t>
  </si>
  <si>
    <t>1.453</t>
  </si>
  <si>
    <t>0.260</t>
  </si>
  <si>
    <t>8.973</t>
  </si>
  <si>
    <t>DRAINAGE AND</t>
  </si>
  <si>
    <t>UTILITY CONSTRUCTION</t>
  </si>
  <si>
    <t>AND PAVING</t>
  </si>
  <si>
    <t>AMERICAN CONTRACTING</t>
  </si>
  <si>
    <t>&amp; SERVICES INC</t>
  </si>
  <si>
    <t>NO BIDS</t>
  </si>
  <si>
    <t>BUCKEYE BRIDGE LLC</t>
  </si>
  <si>
    <t>CANTON, NC</t>
  </si>
  <si>
    <t>BG</t>
  </si>
  <si>
    <t>BUILD GRANT</t>
  </si>
  <si>
    <t>MAY 17</t>
  </si>
  <si>
    <t>LETTING OF JUNE 21, 2022</t>
  </si>
  <si>
    <t>NHF</t>
  </si>
  <si>
    <t>U-2519BA</t>
  </si>
  <si>
    <t>U-2519BB</t>
  </si>
  <si>
    <t>38932.3.3</t>
  </si>
  <si>
    <t>MARTIN</t>
  </si>
  <si>
    <t>R-4705</t>
  </si>
  <si>
    <t>B-5301</t>
  </si>
  <si>
    <t>STRUCTURE, AND</t>
  </si>
  <si>
    <t>47989.3.1</t>
  </si>
  <si>
    <t>0117050</t>
  </si>
  <si>
    <t>18.000</t>
  </si>
  <si>
    <t>I-6040</t>
  </si>
  <si>
    <t>U-5710A</t>
  </si>
  <si>
    <t>50115.3.3</t>
  </si>
  <si>
    <t>NEW HANOVER</t>
  </si>
  <si>
    <t>SIGNALS AND WALL</t>
  </si>
  <si>
    <t>SIGNING, SIGNALS, AND</t>
  </si>
  <si>
    <t>STRUCTURES</t>
  </si>
  <si>
    <t>0.251</t>
  </si>
  <si>
    <t>2022CPT.04.15.10641 ETC</t>
  </si>
  <si>
    <t>38.686</t>
  </si>
  <si>
    <t>14.020</t>
  </si>
  <si>
    <t>I-6046</t>
  </si>
  <si>
    <t>47995.3.1</t>
  </si>
  <si>
    <t>NHPIM-0087(047)</t>
  </si>
  <si>
    <t>B-5694</t>
  </si>
  <si>
    <t>0.285</t>
  </si>
  <si>
    <t>45648.3.1</t>
  </si>
  <si>
    <t>BLADEN</t>
  </si>
  <si>
    <t>R-5819</t>
  </si>
  <si>
    <t>R-5820</t>
  </si>
  <si>
    <t>2.202</t>
  </si>
  <si>
    <t>AND STRUCTURES</t>
  </si>
  <si>
    <t>B-5717</t>
  </si>
  <si>
    <t>45673.3.1</t>
  </si>
  <si>
    <t>MILLING, SHOULDER</t>
  </si>
  <si>
    <t>RECONSTRUCTION AND</t>
  </si>
  <si>
    <t>49919</t>
  </si>
  <si>
    <t>10.568</t>
  </si>
  <si>
    <t>50218.3.2</t>
  </si>
  <si>
    <t>CLEARING, GRUBBING, AND</t>
  </si>
  <si>
    <t>EROSION CONTROL</t>
  </si>
  <si>
    <t>R-5726A</t>
  </si>
  <si>
    <t>4.806</t>
  </si>
  <si>
    <t>45728.3.1</t>
  </si>
  <si>
    <t>B-5772</t>
  </si>
  <si>
    <t>67051.3.1</t>
  </si>
  <si>
    <t>YADKIN</t>
  </si>
  <si>
    <t>BR-0051</t>
  </si>
  <si>
    <t>0.137</t>
  </si>
  <si>
    <t>45919.3.3</t>
  </si>
  <si>
    <t>0040102</t>
  </si>
  <si>
    <t>CATAWBA IREDELL</t>
  </si>
  <si>
    <t>I-5915B</t>
  </si>
  <si>
    <t>STRUCTURE REHABILITATION</t>
  </si>
  <si>
    <t>0.861</t>
  </si>
  <si>
    <t>9.543</t>
  </si>
  <si>
    <t>0.606</t>
  </si>
  <si>
    <t>5.293</t>
  </si>
  <si>
    <t>0.324</t>
  </si>
  <si>
    <t>0.170</t>
  </si>
  <si>
    <t>CONTI CIVIL LLC</t>
  </si>
  <si>
    <t>CHATHAM CIVIL CONTRACTING LLC</t>
  </si>
  <si>
    <t>SILER CITY, NC</t>
  </si>
  <si>
    <t>BMCO CONSTRUCTION, INC.</t>
  </si>
  <si>
    <t>0074232</t>
  </si>
  <si>
    <t>34817.3.14</t>
  </si>
  <si>
    <t>41665.13C ETC</t>
  </si>
  <si>
    <t>EDGECOMBE NASH</t>
  </si>
  <si>
    <t>NHF00100(024)</t>
  </si>
  <si>
    <t>47092.3.1</t>
  </si>
  <si>
    <t>LETTING OF AUGUST 16, 2022</t>
  </si>
  <si>
    <t>38222.3.3</t>
  </si>
  <si>
    <t>0013069</t>
  </si>
  <si>
    <t>0.237</t>
  </si>
  <si>
    <t>B-4786</t>
  </si>
  <si>
    <t>38887.3.2</t>
  </si>
  <si>
    <t>5.524</t>
  </si>
  <si>
    <t>R-3830</t>
  </si>
  <si>
    <t>AND SIGNALS</t>
  </si>
  <si>
    <t>45764.3.1</t>
  </si>
  <si>
    <t>0.221</t>
  </si>
  <si>
    <t>B-5810</t>
  </si>
  <si>
    <t>DANE CONSTRUCTION INC</t>
  </si>
  <si>
    <t>MOORESVILLE, NC</t>
  </si>
  <si>
    <t>48320.3.1</t>
  </si>
  <si>
    <t>CMAQ-1213(039)</t>
  </si>
  <si>
    <t>GASTON</t>
  </si>
  <si>
    <t>C-5606C</t>
  </si>
  <si>
    <t>C-5703</t>
  </si>
  <si>
    <t>ITS AND SIGNALS</t>
  </si>
  <si>
    <t>MB HAYNES CORPORATION DBA</t>
  </si>
  <si>
    <t>HAYNES ELECTRIC UTILITY</t>
  </si>
  <si>
    <t xml:space="preserve">  </t>
  </si>
  <si>
    <t>32572.3.13</t>
  </si>
  <si>
    <t>0129007</t>
  </si>
  <si>
    <t>GRAHAM</t>
  </si>
  <si>
    <t>3.727</t>
  </si>
  <si>
    <t>A-0009CA</t>
  </si>
  <si>
    <t>GRADING, DRAINAGE, AND</t>
  </si>
  <si>
    <t>PAVING</t>
  </si>
  <si>
    <t>WATSON CONTRACTING INC</t>
  </si>
  <si>
    <t>FRANKLIN, NC</t>
  </si>
  <si>
    <t>LETTING OF JULY 19, 2022</t>
  </si>
  <si>
    <t>47533.3.3</t>
  </si>
  <si>
    <t>WEBBER LLC</t>
  </si>
  <si>
    <t>7.956</t>
  </si>
  <si>
    <t xml:space="preserve">RETAINING WALLS, </t>
  </si>
  <si>
    <t>ROBESON</t>
  </si>
  <si>
    <t>I-5987B</t>
  </si>
  <si>
    <t>THE WOODLANDS, TX</t>
  </si>
  <si>
    <t>38422.3.2</t>
  </si>
  <si>
    <t>0055071</t>
  </si>
  <si>
    <t>0.284</t>
  </si>
  <si>
    <t>PAMLICO</t>
  </si>
  <si>
    <t>B-4593</t>
  </si>
  <si>
    <t>2022CPT.03.07.20101 ETC</t>
  </si>
  <si>
    <t>HIGHLAND PAVING CO LLC</t>
  </si>
  <si>
    <t>10.300</t>
  </si>
  <si>
    <t>FAYETTEVILLE, NC</t>
  </si>
  <si>
    <t>15BPR.47</t>
  </si>
  <si>
    <t>0.444</t>
  </si>
  <si>
    <t>48811.3.1</t>
  </si>
  <si>
    <t>0.692</t>
  </si>
  <si>
    <t>AND WALLS</t>
  </si>
  <si>
    <t>JOHNSTON</t>
  </si>
  <si>
    <t>U-6223</t>
  </si>
  <si>
    <t>47952.3.1</t>
  </si>
  <si>
    <t>PAVEMENT REHABILITATION,</t>
  </si>
  <si>
    <t>0440024</t>
  </si>
  <si>
    <t>5.150</t>
  </si>
  <si>
    <t>BRIDGE REPAIR, SIGNING</t>
  </si>
  <si>
    <t>I-5997</t>
  </si>
  <si>
    <t>AND ITS</t>
  </si>
  <si>
    <t>49077.3.1</t>
  </si>
  <si>
    <t>0.442</t>
  </si>
  <si>
    <t>BR-0044</t>
  </si>
  <si>
    <t>MOFFAT PIPE INC</t>
  </si>
  <si>
    <t>WAKE FOREST, NC</t>
  </si>
  <si>
    <t>45533.3.18</t>
  </si>
  <si>
    <t>BLYTHE DEVELOPMENT CO</t>
  </si>
  <si>
    <t>RRP</t>
  </si>
  <si>
    <t>0.753</t>
  </si>
  <si>
    <t>GRADING, DRAINAGE, PAVING</t>
  </si>
  <si>
    <t>UNION</t>
  </si>
  <si>
    <t>Y-5500JC</t>
  </si>
  <si>
    <t>49217.3.1</t>
  </si>
  <si>
    <t>EASTERN STRUCTURES LLC</t>
  </si>
  <si>
    <t>0.064</t>
  </si>
  <si>
    <t>BR-0019</t>
  </si>
  <si>
    <t>MOCKSVILLE, NC</t>
  </si>
  <si>
    <t>RAIL-HIGHWAY</t>
  </si>
  <si>
    <t>SAFETY</t>
  </si>
  <si>
    <t>APD</t>
  </si>
  <si>
    <t>APPALACHAIN DEVELOPMENT</t>
  </si>
  <si>
    <t>CONGESTION MANAGEMENT</t>
  </si>
  <si>
    <t>AIR QUALITY</t>
  </si>
  <si>
    <t>CMAQ</t>
  </si>
  <si>
    <t>JUL 19</t>
  </si>
  <si>
    <t>JUN 21</t>
  </si>
  <si>
    <t>AUG 16</t>
  </si>
  <si>
    <t>NUMBER OF PROJECTS AWARDED THIS LETTING = 10</t>
  </si>
  <si>
    <t>NUMBER OF PROJECTS AWARDED THIS YEAR TO DATE = 69</t>
  </si>
  <si>
    <t>NUMBER OF PROJECTS AWARDED THIS YEAR TO DATE = 74</t>
  </si>
  <si>
    <t>NUMBER OF PROJECTS AWARDED THIS LETTING = 5</t>
  </si>
  <si>
    <t>JAN 5 (CMGC)</t>
  </si>
  <si>
    <t>SEP 12 (CMGC)</t>
  </si>
  <si>
    <t>NUMBER OF PROJECTS AWARDED THIS LETTING = 2</t>
  </si>
  <si>
    <t>LETTING OF SEPTEMBER 12, 2022</t>
  </si>
  <si>
    <t>50338.3.1</t>
  </si>
  <si>
    <t>CMGC</t>
  </si>
  <si>
    <t>PIEDMONT TRIAD INTERNATIONAL</t>
  </si>
  <si>
    <t>AIRPORT</t>
  </si>
  <si>
    <t>JOINT VENTURE APAC-ATLANTIC, INC/</t>
  </si>
  <si>
    <t>SMITH-ROWE, LLC VJ</t>
  </si>
  <si>
    <t>49979.3.1</t>
  </si>
  <si>
    <t>HE-0005</t>
  </si>
  <si>
    <t>0.760</t>
  </si>
  <si>
    <t>HE-0004</t>
  </si>
  <si>
    <t>NUMBER OF PROJECTS AWARDED THIS YEAR TO DATE = 76</t>
  </si>
  <si>
    <t>LETTING OF SEPTEMBER 20, 2022</t>
  </si>
  <si>
    <t>50346.3.1</t>
  </si>
  <si>
    <t>0064216</t>
  </si>
  <si>
    <t>BFP</t>
  </si>
  <si>
    <t>2.700</t>
  </si>
  <si>
    <t>HB-0017</t>
  </si>
  <si>
    <t>49633.3.1</t>
  </si>
  <si>
    <t>0095077</t>
  </si>
  <si>
    <t>2.517</t>
  </si>
  <si>
    <t>HI-0008</t>
  </si>
  <si>
    <t xml:space="preserve">PAVEMENT AND </t>
  </si>
  <si>
    <t>49982.3.1</t>
  </si>
  <si>
    <t>0264076</t>
  </si>
  <si>
    <t>WILSON</t>
  </si>
  <si>
    <t>6.970</t>
  </si>
  <si>
    <t>HI-0006</t>
  </si>
  <si>
    <t xml:space="preserve">PAVEMENT REHABILITATION, </t>
  </si>
  <si>
    <t>ITS, AND STRUCTURE</t>
  </si>
  <si>
    <t>PRESERVATION</t>
  </si>
  <si>
    <t>2023CPT.05.03.20921.1 ETC</t>
  </si>
  <si>
    <t>24.601</t>
  </si>
  <si>
    <t>MILLING AND</t>
  </si>
  <si>
    <t>2023CPT.05.04.10921.1 ETC</t>
  </si>
  <si>
    <t>8.453</t>
  </si>
  <si>
    <t>47533.3.2</t>
  </si>
  <si>
    <t>ROBERSON</t>
  </si>
  <si>
    <t>8.106</t>
  </si>
  <si>
    <t>I-5987A</t>
  </si>
  <si>
    <t>GRADING, DRAINAGE,</t>
  </si>
  <si>
    <t>PAVING, RETAINING WALLS,</t>
  </si>
  <si>
    <t>45897.3.1</t>
  </si>
  <si>
    <t>0085055</t>
  </si>
  <si>
    <t>9.332</t>
  </si>
  <si>
    <t>I-5950</t>
  </si>
  <si>
    <t>AND BRIDGE PRESERVATION</t>
  </si>
  <si>
    <t>44990.3.1</t>
  </si>
  <si>
    <t>0.526</t>
  </si>
  <si>
    <t>I-5973</t>
  </si>
  <si>
    <t>PAVING, AND SIGNALS</t>
  </si>
  <si>
    <t>38368.3.1</t>
  </si>
  <si>
    <t>0019061</t>
  </si>
  <si>
    <t>0.665</t>
  </si>
  <si>
    <t>B-4442</t>
  </si>
  <si>
    <t>PAVING, AND STRUCTURE</t>
  </si>
  <si>
    <t>32572.3.14</t>
  </si>
  <si>
    <t>0129008</t>
  </si>
  <si>
    <t>A-0009CB</t>
  </si>
  <si>
    <t>PAVING, AND STRUCTURES</t>
  </si>
  <si>
    <t>BRIDGE FORMULA</t>
  </si>
  <si>
    <t>APPALACHIAN</t>
  </si>
  <si>
    <t>DEVELOPMENT</t>
  </si>
  <si>
    <t>COASTAL GUNITE CONSTRUCTION</t>
  </si>
  <si>
    <t>COMPANY</t>
  </si>
  <si>
    <t>CAMBRIDGE, MD</t>
  </si>
  <si>
    <t>FSC II LLC DBA FRED SMITH</t>
  </si>
  <si>
    <t xml:space="preserve">FLATIRON CONSTRUCTORS </t>
  </si>
  <si>
    <t>INC</t>
  </si>
  <si>
    <t>MORRISVILLE, NC</t>
  </si>
  <si>
    <t xml:space="preserve">BLYTHE CONSTRUCTION </t>
  </si>
  <si>
    <t>SUMMERS TAYLOR INC</t>
  </si>
  <si>
    <t>JOHNSON CITY, TN</t>
  </si>
  <si>
    <t>CHARLES BLALOCK &amp; SONS, INC</t>
  </si>
  <si>
    <t>SEVIERVILLE, TN</t>
  </si>
  <si>
    <t>NUMBER OF PROJECTS AWARDED THIS LETTING = 9</t>
  </si>
  <si>
    <t>NUMBER OF PROJECTS AWARDED THIS YEAR TO DATE = 85</t>
  </si>
  <si>
    <t>SEP 20</t>
  </si>
  <si>
    <t>LETTING OF OCTOBER 18, 2022</t>
  </si>
  <si>
    <t>34839.3.13</t>
  </si>
  <si>
    <t>1.536</t>
  </si>
  <si>
    <t>U-2579AA</t>
  </si>
  <si>
    <t>FLATIRON CONSTRUCTORS INC</t>
  </si>
  <si>
    <t>49983.3.1</t>
  </si>
  <si>
    <t>8.410</t>
  </si>
  <si>
    <t>HI-0007</t>
  </si>
  <si>
    <t>2023CPT.05.05.20731.1</t>
  </si>
  <si>
    <t>PERSON</t>
  </si>
  <si>
    <t>7.310</t>
  </si>
  <si>
    <t>RESURFACING, AND</t>
  </si>
  <si>
    <t xml:space="preserve">ADAMS CONSTRUCTION </t>
  </si>
  <si>
    <t>2023CPT.05.06.20391.1</t>
  </si>
  <si>
    <t>18.122</t>
  </si>
  <si>
    <t>46040.3.1</t>
  </si>
  <si>
    <t>.290</t>
  </si>
  <si>
    <t>B-5326</t>
  </si>
  <si>
    <t>CATON CONSTRUCTION GROUP</t>
  </si>
  <si>
    <t>CHARLOTTESVILLE, VA</t>
  </si>
  <si>
    <t>46377.3.2</t>
  </si>
  <si>
    <t>HARNETT WAKE</t>
  </si>
  <si>
    <t>4.536</t>
  </si>
  <si>
    <t>R-5705B</t>
  </si>
  <si>
    <t>PAVING, SIGNALS, AND</t>
  </si>
  <si>
    <t>CULVERTS</t>
  </si>
  <si>
    <t>C</t>
  </si>
  <si>
    <t>2023CPT.08.02.10631 ETC</t>
  </si>
  <si>
    <t>10.270</t>
  </si>
  <si>
    <t xml:space="preserve">RESURFACING </t>
  </si>
  <si>
    <t>2023CPT.13.06.10811</t>
  </si>
  <si>
    <t>RUTHERFORD</t>
  </si>
  <si>
    <t>10.990</t>
  </si>
  <si>
    <t xml:space="preserve">MILLING, AND </t>
  </si>
  <si>
    <t>PRESERVATION10/27/2022</t>
  </si>
  <si>
    <t>NUMBER OF PROJECTS AWARDED THIS LETTING = 8</t>
  </si>
  <si>
    <t>NUMBER OF PROJECTS AWARDED THIS YEAR TO DATE = 93</t>
  </si>
  <si>
    <t>LETTING OF NOVEMBER 15, 2022</t>
  </si>
  <si>
    <t xml:space="preserve"> PASQUOTANK</t>
  </si>
  <si>
    <t>CAMDEN, CURRITUCK,</t>
  </si>
  <si>
    <t>19.177</t>
  </si>
  <si>
    <t>MILLING, RESURFACING, AND SHOULDER RECONSTRUCTION.</t>
  </si>
  <si>
    <t>HERTFORD, BERTIE</t>
  </si>
  <si>
    <t xml:space="preserve">20.940 </t>
  </si>
  <si>
    <t>MILLING, RESURFACING, AND SHOULDER RECONSTRUCTION</t>
  </si>
  <si>
    <t>20.900</t>
  </si>
  <si>
    <t>WIDENING, MILLING, RESURFACING, AND SHOULDER RECONSTRUCTION</t>
  </si>
  <si>
    <t xml:space="preserve">BARNHILL CONTRACTING CO </t>
  </si>
  <si>
    <t>45625.3.1</t>
  </si>
  <si>
    <t>B-5670</t>
  </si>
  <si>
    <t xml:space="preserve">0.221 </t>
  </si>
  <si>
    <t>GRADING, DRAINAGE, PAVING, AND STRUCTURE</t>
  </si>
  <si>
    <t>54016.3.1</t>
  </si>
  <si>
    <t>WAYNE</t>
  </si>
  <si>
    <t>U-5724</t>
  </si>
  <si>
    <t>GRADING, DRAINAGE, PAVING, SIGNALS, AND CULVERT.</t>
  </si>
  <si>
    <t>46032.3.2</t>
  </si>
  <si>
    <t>0.365</t>
  </si>
  <si>
    <t>B-5318</t>
  </si>
  <si>
    <t>2023CPT.07.11.20011</t>
  </si>
  <si>
    <t>RESURFACING AND SHOULDER RECONSTRUCTION</t>
  </si>
  <si>
    <t>VECELLIO &amp; GROGAN INC DBA SHARPE BROTHERS</t>
  </si>
  <si>
    <t xml:space="preserve">BECKLEY, WV </t>
  </si>
  <si>
    <t>7.230</t>
  </si>
  <si>
    <t>2023CPT.09.06.20341</t>
  </si>
  <si>
    <t>16.153</t>
  </si>
  <si>
    <t>APAC ATLANTIC INC THOMPSON ARTHUR DIVISION</t>
  </si>
  <si>
    <t>40325.3.46</t>
  </si>
  <si>
    <t>0.730</t>
  </si>
  <si>
    <t>GRADING, DRAINAGE, PAVING, RETAINING WALL, AND STRUCTURE.</t>
  </si>
  <si>
    <t xml:space="preserve">NJR GROUP INC </t>
  </si>
  <si>
    <t xml:space="preserve"> ALBEMARLE, NC</t>
  </si>
  <si>
    <t>BRZ</t>
  </si>
  <si>
    <t xml:space="preserve">I-5973 </t>
  </si>
  <si>
    <t>GRADING, DRAINAGE, PAVING, AND SIGNALS.</t>
  </si>
  <si>
    <t>SEALAND CONTRACTORS CORP</t>
  </si>
  <si>
    <t>MIDLAND, NC</t>
  </si>
  <si>
    <t>67029.3.1</t>
  </si>
  <si>
    <t>MACON</t>
  </si>
  <si>
    <t>0.227</t>
  </si>
  <si>
    <t>BR-0029</t>
  </si>
  <si>
    <t xml:space="preserve">MILLING, RESURFACING, AND SHOULDER RECONSTRUCTION. </t>
  </si>
  <si>
    <t>HUDSON PAVING INC</t>
  </si>
  <si>
    <t>ROCKINGHAM, NC</t>
  </si>
  <si>
    <t>0.938</t>
  </si>
  <si>
    <t>MILLING, AND RESURFACING.</t>
  </si>
  <si>
    <t xml:space="preserve">
Y-4810K</t>
  </si>
  <si>
    <t>NUMBER OF PROJECTS AWARDED THIS LETTING = 13</t>
  </si>
  <si>
    <t>NUMBER OF PROJECTS AWARDED THIS YEAR TO DATE = 106</t>
  </si>
  <si>
    <t>45599.3.1</t>
  </si>
  <si>
    <t xml:space="preserve">0.170 </t>
  </si>
  <si>
    <t>B-5644</t>
  </si>
  <si>
    <t>45607.3.1</t>
  </si>
  <si>
    <t>ONSLOW</t>
  </si>
  <si>
    <t xml:space="preserve">0.348 </t>
  </si>
  <si>
    <t>B-5652</t>
  </si>
  <si>
    <t>GRADING, DRAINAGE, PAVING, AND STRUCTURE.</t>
  </si>
  <si>
    <t xml:space="preserve">S T WOOTEN CORPORATION </t>
  </si>
  <si>
    <t>WARREN</t>
  </si>
  <si>
    <t>29.264</t>
  </si>
  <si>
    <t xml:space="preserve">CAROLINA SUNROCK LLC </t>
  </si>
  <si>
    <t>47954.3.1</t>
  </si>
  <si>
    <t xml:space="preserve">12.288 </t>
  </si>
  <si>
    <t>I-5999</t>
  </si>
  <si>
    <t xml:space="preserve">BLYTHE CONSTRUCTION INC </t>
  </si>
  <si>
    <t>2023CPT.07.13.20681</t>
  </si>
  <si>
    <t>ORANGE</t>
  </si>
  <si>
    <t>21.046</t>
  </si>
  <si>
    <t>MILLING AND RESURFACING..</t>
  </si>
  <si>
    <t>CHATHAM, RANDOLPH</t>
  </si>
  <si>
    <t>14.970</t>
  </si>
  <si>
    <t>2023CPT.08.09.20191</t>
  </si>
  <si>
    <t>MILLING, RESURFACING AND SHOULDER RECONSTRUCTION</t>
  </si>
  <si>
    <t>15.973</t>
  </si>
  <si>
    <t xml:space="preserve">44670.3.1
</t>
  </si>
  <si>
    <t>STOKES</t>
  </si>
  <si>
    <t xml:space="preserve">WIDENING, GRADING, DRAINAGE, PAVING, SIGNALS, AND WALLS. </t>
  </si>
  <si>
    <t xml:space="preserve">SMITH-ROWE, LLC </t>
  </si>
  <si>
    <t>45721.3.1</t>
  </si>
  <si>
    <t>0.243</t>
  </si>
  <si>
    <t>KEMP SIGMON CONSTRUCTION CO INC</t>
  </si>
  <si>
    <t>CLAREMONT, NC</t>
  </si>
  <si>
    <t>CLEVELAND</t>
  </si>
  <si>
    <t>16.180</t>
  </si>
  <si>
    <t>ASPHALT PAVING OF SHELBY INC</t>
  </si>
  <si>
    <t>SHELBY, NC</t>
  </si>
  <si>
    <t>38414.3.1</t>
  </si>
  <si>
    <t>LINCOLN</t>
  </si>
  <si>
    <t>0.213</t>
  </si>
  <si>
    <t>B-4571</t>
  </si>
  <si>
    <t>APPLE TUCK &amp; ASSOCIATES INC</t>
  </si>
  <si>
    <t>RUTHERFORDTON, NC</t>
  </si>
  <si>
    <t>2.593</t>
  </si>
  <si>
    <t>GRADING, DRAINAGE, PAVING, AND STRUCTURES</t>
  </si>
  <si>
    <t>ADAMS CONTRACTING CO INC</t>
  </si>
  <si>
    <t>ROBBINSVILLE, NC</t>
  </si>
  <si>
    <t xml:space="preserve">32572.3.15
</t>
  </si>
  <si>
    <t xml:space="preserve">VECELLIO &amp; GROGAN INC DBA SHARPE </t>
  </si>
  <si>
    <t>BROTHERS</t>
  </si>
  <si>
    <t>LETTING OF DECEMBER 20, 2022</t>
  </si>
  <si>
    <t>2023CPT.01.07.20151.1 ETC</t>
  </si>
  <si>
    <t>2023CPT.01.09.10461.1, ETC</t>
  </si>
  <si>
    <t>2023CPT.03.03.10101, ETC</t>
  </si>
  <si>
    <t>2023CPT.08.05.10531, ETC</t>
  </si>
  <si>
    <t>2023CPT.08.06.10771, ETC</t>
  </si>
  <si>
    <t>2023CPT.05.07.10931.1, ETC</t>
  </si>
  <si>
    <t>2023CPT.08.07.10191,ETC</t>
  </si>
  <si>
    <t>2023CPT.09.07.10801, ETC</t>
  </si>
  <si>
    <t>2023CPT.12.03.10231, ETC</t>
  </si>
  <si>
    <t>R-5768</t>
  </si>
  <si>
    <t>NUMBER OF PROJECTS AWARDED THIS YEAR TO DATE = 119</t>
  </si>
  <si>
    <t xml:space="preserve">SYSTEM   </t>
  </si>
  <si>
    <t xml:space="preserve">NATIONAL HIGHWAY                                         </t>
  </si>
  <si>
    <t xml:space="preserve">SURFACE                 </t>
  </si>
  <si>
    <t xml:space="preserve">  TRANSPORTATION</t>
  </si>
  <si>
    <t xml:space="preserve">APPALACHIAN </t>
  </si>
  <si>
    <t xml:space="preserve">DEVELOPMENT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</si>
</sst>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0.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\ mmmm\ dd\,\ yyyy"/>
    <numFmt numFmtId="173" formatCode="[$-409]h:mm:ss\ AM/PM"/>
    <numFmt numFmtId="174" formatCode="[$-409]dddd\,\ mmmm\ d\,\ yyyy"/>
    <numFmt numFmtId="175" formatCode="0.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37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" fontId="9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7" fontId="7" fillId="0" borderId="13" xfId="0" applyNumberFormat="1" applyFont="1" applyBorder="1" applyAlignment="1">
      <alignment/>
    </xf>
    <xf numFmtId="7" fontId="7" fillId="0" borderId="14" xfId="0" applyNumberFormat="1" applyFont="1" applyBorder="1" applyAlignment="1">
      <alignment/>
    </xf>
    <xf numFmtId="7" fontId="7" fillId="0" borderId="15" xfId="0" applyNumberFormat="1" applyFont="1" applyBorder="1" applyAlignment="1">
      <alignment/>
    </xf>
    <xf numFmtId="7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37" fontId="6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Alignment="1">
      <alignment/>
    </xf>
    <xf numFmtId="7" fontId="7" fillId="0" borderId="10" xfId="0" applyNumberFormat="1" applyFont="1" applyBorder="1" applyAlignment="1">
      <alignment horizontal="right"/>
    </xf>
    <xf numFmtId="7" fontId="7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Continuous"/>
    </xf>
    <xf numFmtId="7" fontId="7" fillId="0" borderId="10" xfId="0" applyNumberFormat="1" applyFont="1" applyBorder="1" applyAlignment="1">
      <alignment/>
    </xf>
    <xf numFmtId="7" fontId="7" fillId="0" borderId="11" xfId="0" applyNumberFormat="1" applyFont="1" applyBorder="1" applyAlignment="1">
      <alignment/>
    </xf>
    <xf numFmtId="7" fontId="7" fillId="0" borderId="12" xfId="0" applyNumberFormat="1" applyFont="1" applyBorder="1" applyAlignment="1">
      <alignment/>
    </xf>
    <xf numFmtId="0" fontId="9" fillId="0" borderId="0" xfId="0" applyFont="1" applyAlignment="1" quotePrefix="1">
      <alignment horizontal="center"/>
    </xf>
    <xf numFmtId="14" fontId="7" fillId="0" borderId="11" xfId="0" applyNumberFormat="1" applyFont="1" applyBorder="1" applyAlignment="1" quotePrefix="1">
      <alignment horizontal="center"/>
    </xf>
    <xf numFmtId="49" fontId="7" fillId="0" borderId="13" xfId="57" applyNumberFormat="1" applyFont="1" applyBorder="1" applyAlignment="1">
      <alignment horizontal="center"/>
      <protection/>
    </xf>
    <xf numFmtId="49" fontId="7" fillId="0" borderId="14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14" fontId="7" fillId="0" borderId="12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 horizontal="centerContinuous"/>
    </xf>
    <xf numFmtId="7" fontId="8" fillId="0" borderId="0" xfId="0" applyNumberFormat="1" applyFont="1" applyAlignment="1">
      <alignment horizontal="centerContinuous"/>
    </xf>
    <xf numFmtId="7" fontId="7" fillId="0" borderId="0" xfId="0" applyNumberFormat="1" applyFont="1" applyAlignment="1">
      <alignment horizontal="right"/>
    </xf>
    <xf numFmtId="0" fontId="7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166" fontId="7" fillId="0" borderId="10" xfId="0" applyNumberFormat="1" applyFont="1" applyBorder="1" applyAlignment="1">
      <alignment horizontal="center"/>
    </xf>
    <xf numFmtId="0" fontId="7" fillId="0" borderId="15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1" fontId="7" fillId="0" borderId="14" xfId="0" applyNumberFormat="1" applyFont="1" applyBorder="1" applyAlignment="1">
      <alignment horizontal="center"/>
    </xf>
    <xf numFmtId="14" fontId="15" fillId="0" borderId="11" xfId="0" applyNumberFormat="1" applyFont="1" applyBorder="1" applyAlignment="1" quotePrefix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1" xfId="57" applyFont="1" applyBorder="1" applyAlignment="1" quotePrefix="1">
      <alignment horizontal="center"/>
      <protection/>
    </xf>
    <xf numFmtId="166" fontId="7" fillId="0" borderId="10" xfId="0" applyNumberFormat="1" applyFont="1" applyBorder="1" applyAlignment="1" quotePrefix="1">
      <alignment horizontal="center"/>
    </xf>
    <xf numFmtId="7" fontId="7" fillId="0" borderId="11" xfId="0" applyNumberFormat="1" applyFont="1" applyFill="1" applyBorder="1" applyAlignment="1" applyProtection="1">
      <alignment/>
      <protection locked="0"/>
    </xf>
    <xf numFmtId="7" fontId="7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7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7" fontId="7" fillId="0" borderId="15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7" fontId="7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Border="1" applyAlignment="1" quotePrefix="1">
      <alignment horizontal="center"/>
    </xf>
    <xf numFmtId="49" fontId="7" fillId="0" borderId="0" xfId="0" applyNumberFormat="1" applyFont="1" applyBorder="1" applyAlignment="1" quotePrefix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7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7" fontId="7" fillId="33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7" fontId="7" fillId="0" borderId="14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/>
    </xf>
    <xf numFmtId="7" fontId="7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7" fontId="7" fillId="0" borderId="18" xfId="0" applyNumberFormat="1" applyFont="1" applyBorder="1" applyAlignment="1">
      <alignment/>
    </xf>
    <xf numFmtId="7" fontId="7" fillId="0" borderId="16" xfId="0" applyNumberFormat="1" applyFont="1" applyBorder="1" applyAlignment="1">
      <alignment horizontal="center" vertical="center"/>
    </xf>
    <xf numFmtId="7" fontId="7" fillId="0" borderId="17" xfId="0" applyNumberFormat="1" applyFont="1" applyBorder="1" applyAlignment="1">
      <alignment/>
    </xf>
    <xf numFmtId="7" fontId="7" fillId="0" borderId="15" xfId="0" applyNumberFormat="1" applyFont="1" applyBorder="1" applyAlignment="1">
      <alignment horizontal="right"/>
    </xf>
    <xf numFmtId="7" fontId="7" fillId="0" borderId="13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166" fontId="7" fillId="0" borderId="0" xfId="0" applyNumberFormat="1" applyFont="1" applyBorder="1" applyAlignment="1">
      <alignment horizontal="center"/>
    </xf>
    <xf numFmtId="0" fontId="7" fillId="0" borderId="16" xfId="57" applyFont="1" applyBorder="1" applyAlignment="1">
      <alignment horizontal="center"/>
      <protection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7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7" fontId="7" fillId="0" borderId="10" xfId="0" applyNumberFormat="1" applyFont="1" applyBorder="1" applyAlignment="1">
      <alignment horizontal="center" vertical="center"/>
    </xf>
    <xf numFmtId="7" fontId="7" fillId="0" borderId="11" xfId="0" applyNumberFormat="1" applyFont="1" applyBorder="1" applyAlignment="1">
      <alignment horizontal="center" vertical="center"/>
    </xf>
    <xf numFmtId="7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7" fontId="7" fillId="0" borderId="18" xfId="0" applyNumberFormat="1" applyFont="1" applyBorder="1" applyAlignment="1">
      <alignment horizontal="center" vertical="center"/>
    </xf>
    <xf numFmtId="7" fontId="7" fillId="0" borderId="16" xfId="0" applyNumberFormat="1" applyFont="1" applyBorder="1" applyAlignment="1">
      <alignment horizontal="center" vertical="center"/>
    </xf>
    <xf numFmtId="7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7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37" fontId="7" fillId="0" borderId="20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0" fontId="7" fillId="0" borderId="0" xfId="57" applyFont="1" applyBorder="1" applyAlignment="1">
      <alignment horizontal="center" vertical="center"/>
      <protection/>
    </xf>
    <xf numFmtId="0" fontId="7" fillId="0" borderId="19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7" fillId="0" borderId="17" xfId="0" applyFont="1" applyBorder="1" applyAlignment="1">
      <alignment/>
    </xf>
    <xf numFmtId="49" fontId="7" fillId="0" borderId="10" xfId="57" applyNumberFormat="1" applyFont="1" applyBorder="1" applyAlignment="1">
      <alignment horizontal="center"/>
      <protection/>
    </xf>
    <xf numFmtId="49" fontId="7" fillId="0" borderId="11" xfId="57" applyNumberFormat="1" applyFont="1" applyBorder="1" applyAlignment="1">
      <alignment horizontal="center"/>
      <protection/>
    </xf>
    <xf numFmtId="49" fontId="7" fillId="0" borderId="12" xfId="57" applyNumberFormat="1" applyFont="1" applyBorder="1" applyAlignment="1">
      <alignment horizontal="center"/>
      <protection/>
    </xf>
    <xf numFmtId="37" fontId="7" fillId="0" borderId="10" xfId="0" applyNumberFormat="1" applyFont="1" applyBorder="1" applyAlignment="1">
      <alignment/>
    </xf>
    <xf numFmtId="37" fontId="7" fillId="0" borderId="11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7" fontId="7" fillId="0" borderId="18" xfId="0" applyNumberFormat="1" applyFont="1" applyBorder="1" applyAlignment="1">
      <alignment vertical="center"/>
    </xf>
    <xf numFmtId="7" fontId="7" fillId="0" borderId="16" xfId="0" applyNumberFormat="1" applyFont="1" applyBorder="1" applyAlignment="1">
      <alignment vertical="center"/>
    </xf>
    <xf numFmtId="7" fontId="7" fillId="0" borderId="17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/>
      <protection/>
    </xf>
    <xf numFmtId="49" fontId="7" fillId="0" borderId="0" xfId="57" applyNumberFormat="1" applyFont="1" applyBorder="1" applyAlignment="1">
      <alignment horizontal="center" vertical="center"/>
      <protection/>
    </xf>
    <xf numFmtId="1" fontId="7" fillId="0" borderId="13" xfId="0" applyNumberFormat="1" applyFont="1" applyBorder="1" applyAlignment="1">
      <alignment horizontal="center" vertical="center"/>
    </xf>
    <xf numFmtId="7" fontId="7" fillId="0" borderId="10" xfId="0" applyNumberFormat="1" applyFont="1" applyBorder="1" applyAlignment="1">
      <alignment vertical="center"/>
    </xf>
    <xf numFmtId="7" fontId="7" fillId="0" borderId="11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7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6.421875" style="1" customWidth="1"/>
    <col min="2" max="3" width="17.57421875" style="1" customWidth="1"/>
    <col min="4" max="4" width="18.421875" style="1" customWidth="1"/>
    <col min="5" max="5" width="17.57421875" style="1" customWidth="1"/>
    <col min="6" max="16384" width="9.140625" style="1" customWidth="1"/>
  </cols>
  <sheetData>
    <row r="1" spans="1:5" ht="26.25" customHeight="1">
      <c r="A1" s="138" t="s">
        <v>30</v>
      </c>
      <c r="B1" s="138"/>
      <c r="C1" s="138"/>
      <c r="D1" s="138"/>
      <c r="E1" s="138"/>
    </row>
    <row r="2" spans="2:4" ht="18">
      <c r="B2" s="19" t="s">
        <v>0</v>
      </c>
      <c r="C2" s="19" t="s">
        <v>0</v>
      </c>
      <c r="D2" s="20"/>
    </row>
    <row r="3" spans="1:5" ht="15">
      <c r="A3" s="139" t="s">
        <v>1</v>
      </c>
      <c r="B3" s="139"/>
      <c r="C3" s="139"/>
      <c r="D3" s="139"/>
      <c r="E3" s="139"/>
    </row>
    <row r="4" ht="12.75">
      <c r="E4" s="14"/>
    </row>
    <row r="5" spans="1:5" s="14" customFormat="1" ht="15">
      <c r="A5" s="21" t="s">
        <v>2</v>
      </c>
      <c r="B5" s="22" t="s">
        <v>3</v>
      </c>
      <c r="C5" s="21" t="s">
        <v>4</v>
      </c>
      <c r="D5" s="21" t="s">
        <v>5</v>
      </c>
      <c r="E5" s="21" t="s">
        <v>6</v>
      </c>
    </row>
    <row r="6" spans="1:5" s="26" customFormat="1" ht="13.5">
      <c r="A6" s="24"/>
      <c r="B6" s="24"/>
      <c r="D6" s="24"/>
      <c r="E6" s="24"/>
    </row>
    <row r="7" spans="1:5" s="26" customFormat="1" ht="13.5">
      <c r="A7" s="23" t="s">
        <v>486</v>
      </c>
      <c r="B7" s="24">
        <v>0</v>
      </c>
      <c r="C7" s="24">
        <v>1</v>
      </c>
      <c r="D7" s="24">
        <v>0</v>
      </c>
      <c r="E7" s="24">
        <f>SUM(B7,C7)</f>
        <v>1</v>
      </c>
    </row>
    <row r="8" spans="1:5" s="26" customFormat="1" ht="13.5">
      <c r="A8" s="24"/>
      <c r="B8" s="24"/>
      <c r="D8" s="24"/>
      <c r="E8" s="24"/>
    </row>
    <row r="9" spans="1:5" s="26" customFormat="1" ht="13.5">
      <c r="A9" s="23" t="s">
        <v>31</v>
      </c>
      <c r="B9" s="24">
        <v>1</v>
      </c>
      <c r="C9" s="24">
        <v>9</v>
      </c>
      <c r="D9" s="24">
        <v>3</v>
      </c>
      <c r="E9" s="24">
        <f>SUM(B9,C9)</f>
        <v>10</v>
      </c>
    </row>
    <row r="10" spans="1:5" s="26" customFormat="1" ht="13.5">
      <c r="A10" s="23"/>
      <c r="B10" s="24"/>
      <c r="C10" s="24"/>
      <c r="D10" s="24"/>
      <c r="E10" s="24"/>
    </row>
    <row r="11" spans="1:5" s="26" customFormat="1" ht="13.5">
      <c r="A11" s="23" t="s">
        <v>158</v>
      </c>
      <c r="B11" s="24">
        <v>0</v>
      </c>
      <c r="C11" s="24">
        <v>9</v>
      </c>
      <c r="D11" s="24">
        <v>5</v>
      </c>
      <c r="E11" s="24">
        <f>SUM(B11,C11)</f>
        <v>9</v>
      </c>
    </row>
    <row r="12" spans="1:5" s="26" customFormat="1" ht="13.5">
      <c r="A12" s="23"/>
      <c r="B12" s="24"/>
      <c r="C12" s="24"/>
      <c r="D12" s="24"/>
      <c r="E12" s="24"/>
    </row>
    <row r="13" spans="1:5" s="26" customFormat="1" ht="13.5">
      <c r="A13" s="23" t="s">
        <v>241</v>
      </c>
      <c r="B13" s="24">
        <v>2</v>
      </c>
      <c r="C13" s="24">
        <v>11</v>
      </c>
      <c r="D13" s="24">
        <v>5</v>
      </c>
      <c r="E13" s="24">
        <f>SUM(B13,C13)</f>
        <v>13</v>
      </c>
    </row>
    <row r="14" spans="1:5" s="26" customFormat="1" ht="13.5">
      <c r="A14" s="23"/>
      <c r="B14" s="24"/>
      <c r="C14" s="24"/>
      <c r="D14" s="24"/>
      <c r="E14" s="24"/>
    </row>
    <row r="15" spans="1:5" s="26" customFormat="1" ht="13.5">
      <c r="A15" s="23" t="s">
        <v>242</v>
      </c>
      <c r="B15" s="24">
        <v>0</v>
      </c>
      <c r="C15" s="24">
        <v>1</v>
      </c>
      <c r="D15" s="24">
        <v>0</v>
      </c>
      <c r="E15" s="24">
        <f>SUM(B15,C15)</f>
        <v>1</v>
      </c>
    </row>
    <row r="16" spans="1:5" s="26" customFormat="1" ht="13.5">
      <c r="A16" s="23"/>
      <c r="B16" s="24"/>
      <c r="C16" s="24"/>
      <c r="D16" s="24"/>
      <c r="E16" s="24"/>
    </row>
    <row r="17" spans="1:5" s="26" customFormat="1" ht="13.5">
      <c r="A17" s="23" t="s">
        <v>287</v>
      </c>
      <c r="B17" s="24">
        <v>3</v>
      </c>
      <c r="C17" s="24">
        <v>5</v>
      </c>
      <c r="D17" s="24">
        <v>1</v>
      </c>
      <c r="E17" s="24">
        <f>SUM(B17,C17)</f>
        <v>8</v>
      </c>
    </row>
    <row r="18" spans="1:5" s="26" customFormat="1" ht="13.5">
      <c r="A18" s="23"/>
      <c r="B18" s="24"/>
      <c r="C18" s="24"/>
      <c r="D18" s="24"/>
      <c r="E18" s="24"/>
    </row>
    <row r="19" spans="1:5" s="26" customFormat="1" ht="13.5">
      <c r="A19" s="23" t="s">
        <v>319</v>
      </c>
      <c r="B19" s="24">
        <v>1</v>
      </c>
      <c r="C19" s="24">
        <v>2</v>
      </c>
      <c r="D19" s="24">
        <v>0</v>
      </c>
      <c r="E19" s="24">
        <f>SUM(B19,C19)</f>
        <v>3</v>
      </c>
    </row>
    <row r="20" spans="1:5" s="26" customFormat="1" ht="13.5">
      <c r="A20" s="23"/>
      <c r="B20" s="24"/>
      <c r="C20" s="24"/>
      <c r="D20" s="24"/>
      <c r="E20" s="24"/>
    </row>
    <row r="21" spans="1:5" s="26" customFormat="1" ht="13.5">
      <c r="A21" s="23" t="s">
        <v>480</v>
      </c>
      <c r="B21" s="24">
        <v>7</v>
      </c>
      <c r="C21" s="24">
        <v>7</v>
      </c>
      <c r="D21" s="24">
        <v>4</v>
      </c>
      <c r="E21" s="24">
        <f>SUM(B21,C21)</f>
        <v>14</v>
      </c>
    </row>
    <row r="22" spans="1:5" s="26" customFormat="1" ht="13.5">
      <c r="A22" s="23"/>
      <c r="B22" s="24"/>
      <c r="C22" s="24"/>
      <c r="D22" s="24"/>
      <c r="E22" s="24"/>
    </row>
    <row r="23" spans="1:5" s="26" customFormat="1" ht="13.5">
      <c r="A23" s="23" t="s">
        <v>479</v>
      </c>
      <c r="B23" s="24">
        <v>4</v>
      </c>
      <c r="C23" s="24">
        <v>6</v>
      </c>
      <c r="D23" s="24">
        <v>1</v>
      </c>
      <c r="E23" s="24">
        <v>10</v>
      </c>
    </row>
    <row r="24" spans="1:5" s="26" customFormat="1" ht="13.5">
      <c r="A24" s="23"/>
      <c r="B24" s="24"/>
      <c r="C24" s="24"/>
      <c r="D24" s="24"/>
      <c r="E24" s="24"/>
    </row>
    <row r="25" spans="1:5" s="26" customFormat="1" ht="13.5">
      <c r="A25" s="23" t="s">
        <v>481</v>
      </c>
      <c r="B25" s="24">
        <v>3</v>
      </c>
      <c r="C25" s="24">
        <v>2</v>
      </c>
      <c r="D25" s="24">
        <v>0</v>
      </c>
      <c r="E25" s="24">
        <v>5</v>
      </c>
    </row>
    <row r="26" spans="1:5" s="26" customFormat="1" ht="13.5">
      <c r="A26" s="23"/>
      <c r="B26" s="24"/>
      <c r="C26" s="24"/>
      <c r="D26" s="24"/>
      <c r="E26" s="24"/>
    </row>
    <row r="27" spans="1:5" s="26" customFormat="1" ht="13.5">
      <c r="A27" s="23" t="s">
        <v>487</v>
      </c>
      <c r="B27" s="24">
        <v>0</v>
      </c>
      <c r="C27" s="24">
        <v>2</v>
      </c>
      <c r="D27" s="24">
        <v>0</v>
      </c>
      <c r="E27" s="24">
        <v>2</v>
      </c>
    </row>
    <row r="28" spans="1:5" s="26" customFormat="1" ht="13.5">
      <c r="A28" s="23"/>
      <c r="B28" s="24"/>
      <c r="C28" s="24"/>
      <c r="D28" s="24"/>
      <c r="E28" s="24"/>
    </row>
    <row r="29" spans="1:5" s="26" customFormat="1" ht="13.5">
      <c r="A29" s="23" t="s">
        <v>566</v>
      </c>
      <c r="B29" s="24">
        <v>6</v>
      </c>
      <c r="C29" s="24">
        <v>3</v>
      </c>
      <c r="D29" s="24">
        <v>2</v>
      </c>
      <c r="E29" s="24">
        <v>9</v>
      </c>
    </row>
    <row r="30" spans="1:5" s="26" customFormat="1" ht="13.5">
      <c r="A30" s="23"/>
      <c r="B30" s="24"/>
      <c r="C30" s="24"/>
      <c r="D30" s="24"/>
      <c r="E30" s="24"/>
    </row>
    <row r="31" spans="1:5" s="26" customFormat="1" ht="14.25" customHeight="1">
      <c r="A31" s="23" t="s">
        <v>26</v>
      </c>
      <c r="B31" s="71">
        <f>SUM(B7:B29)</f>
        <v>27</v>
      </c>
      <c r="C31" s="71">
        <f>SUM(C7:C29)</f>
        <v>58</v>
      </c>
      <c r="D31" s="71">
        <f>SUM(D7:D29)</f>
        <v>21</v>
      </c>
      <c r="E31" s="71">
        <f>SUM(E7:E29)</f>
        <v>85</v>
      </c>
    </row>
    <row r="32" spans="1:5" ht="13.5">
      <c r="A32" s="23"/>
      <c r="B32" s="24"/>
      <c r="C32" s="24"/>
      <c r="D32" s="24"/>
      <c r="E32" s="24"/>
    </row>
    <row r="33" spans="1:5" s="26" customFormat="1" ht="13.5">
      <c r="A33" s="25"/>
      <c r="B33" s="24"/>
      <c r="C33" s="24"/>
      <c r="D33" s="24"/>
      <c r="E33" s="24"/>
    </row>
    <row r="34" spans="1:5" s="26" customFormat="1" ht="13.5">
      <c r="A34" s="23"/>
      <c r="B34" s="24"/>
      <c r="C34" s="24"/>
      <c r="D34" s="24"/>
      <c r="E34" s="24"/>
    </row>
    <row r="35" spans="1:5" s="26" customFormat="1" ht="13.5">
      <c r="A35" s="52"/>
      <c r="B35" s="24"/>
      <c r="C35" s="24"/>
      <c r="D35" s="24"/>
      <c r="E35" s="24"/>
    </row>
    <row r="36" spans="1:5" s="26" customFormat="1" ht="13.5">
      <c r="A36" s="23"/>
      <c r="B36" s="24"/>
      <c r="C36" s="24"/>
      <c r="D36" s="24"/>
      <c r="E36" s="24"/>
    </row>
    <row r="37" spans="1:5" ht="13.5">
      <c r="A37" s="25"/>
      <c r="B37" s="24"/>
      <c r="C37" s="24"/>
      <c r="D37" s="24"/>
      <c r="E37" s="24"/>
    </row>
    <row r="38" spans="1:5" s="26" customFormat="1" ht="13.5">
      <c r="A38" s="23"/>
      <c r="B38" s="24"/>
      <c r="C38" s="24"/>
      <c r="D38" s="24"/>
      <c r="E38" s="24"/>
    </row>
    <row r="39" spans="1:5" ht="13.5">
      <c r="A39" s="52"/>
      <c r="B39" s="14"/>
      <c r="C39" s="14"/>
      <c r="E39" s="14"/>
    </row>
    <row r="40" spans="1:5" s="26" customFormat="1" ht="13.5">
      <c r="A40" s="23"/>
      <c r="B40" s="24"/>
      <c r="C40" s="24"/>
      <c r="D40" s="24"/>
      <c r="E40" s="24"/>
    </row>
    <row r="41" spans="1:5" ht="13.5">
      <c r="A41" s="25"/>
      <c r="B41" s="24"/>
      <c r="C41" s="24"/>
      <c r="D41" s="24"/>
      <c r="E41" s="24"/>
    </row>
    <row r="42" spans="1:5" ht="13.5">
      <c r="A42" s="23"/>
      <c r="B42" s="24"/>
      <c r="C42" s="24"/>
      <c r="D42" s="24"/>
      <c r="E42" s="24"/>
    </row>
    <row r="43" spans="1:5" ht="13.5">
      <c r="A43" s="25"/>
      <c r="B43" s="24"/>
      <c r="C43" s="24"/>
      <c r="D43" s="24"/>
      <c r="E43" s="24"/>
    </row>
    <row r="44" spans="1:5" ht="13.5">
      <c r="A44" s="23"/>
      <c r="B44" s="24"/>
      <c r="C44" s="24"/>
      <c r="D44" s="24"/>
      <c r="E44" s="24"/>
    </row>
    <row r="45" spans="1:5" ht="13.5">
      <c r="A45" s="25"/>
      <c r="B45" s="14"/>
      <c r="C45" s="14"/>
      <c r="D45" s="14"/>
      <c r="E45" s="14"/>
    </row>
    <row r="46" spans="1:5" ht="13.5">
      <c r="A46" s="23"/>
      <c r="B46" s="24"/>
      <c r="C46" s="24"/>
      <c r="D46" s="24"/>
      <c r="E46" s="24"/>
    </row>
    <row r="47" spans="1:5" ht="13.5">
      <c r="A47" s="25"/>
      <c r="B47" s="14"/>
      <c r="C47" s="14"/>
      <c r="D47" s="14"/>
      <c r="E47" s="14"/>
    </row>
    <row r="48" spans="1:5" ht="13.5">
      <c r="A48" s="23"/>
      <c r="B48" s="24"/>
      <c r="C48" s="24"/>
      <c r="D48" s="24"/>
      <c r="E48" s="24"/>
    </row>
    <row r="49" spans="1:5" ht="13.5">
      <c r="A49" s="25"/>
      <c r="B49" s="14"/>
      <c r="C49" s="14"/>
      <c r="D49" s="14"/>
      <c r="E49" s="14"/>
    </row>
    <row r="50" spans="1:5" ht="13.5">
      <c r="A50" s="23"/>
      <c r="B50" s="24"/>
      <c r="C50" s="24"/>
      <c r="D50" s="24"/>
      <c r="E50" s="24"/>
    </row>
    <row r="51" spans="1:5" ht="13.5">
      <c r="A51" s="25"/>
      <c r="B51" s="14"/>
      <c r="C51" s="14"/>
      <c r="D51" s="14"/>
      <c r="E51" s="14"/>
    </row>
    <row r="52" spans="1:5" ht="13.5">
      <c r="A52" s="23"/>
      <c r="B52" s="24"/>
      <c r="C52" s="24"/>
      <c r="D52" s="24"/>
      <c r="E52" s="24"/>
    </row>
    <row r="53" spans="1:5" ht="13.5">
      <c r="A53" s="25"/>
      <c r="B53" s="14"/>
      <c r="C53" s="14"/>
      <c r="D53" s="14"/>
      <c r="E53" s="14"/>
    </row>
    <row r="54" spans="1:5" ht="13.5">
      <c r="A54" s="23"/>
      <c r="B54" s="24"/>
      <c r="C54" s="24"/>
      <c r="D54" s="24"/>
      <c r="E54" s="24"/>
    </row>
    <row r="55" spans="1:5" ht="13.5">
      <c r="A55" s="25"/>
      <c r="B55" s="14"/>
      <c r="C55" s="14"/>
      <c r="D55" s="14"/>
      <c r="E55" s="14"/>
    </row>
    <row r="56" spans="1:5" ht="13.5">
      <c r="A56" s="23"/>
      <c r="B56" s="24"/>
      <c r="C56" s="24"/>
      <c r="D56" s="24"/>
      <c r="E56" s="24"/>
    </row>
    <row r="57" spans="1:5" ht="13.5">
      <c r="A57" s="25"/>
      <c r="B57" s="14"/>
      <c r="C57" s="14"/>
      <c r="D57" s="14"/>
      <c r="E57" s="14"/>
    </row>
    <row r="58" spans="1:5" ht="13.5">
      <c r="A58" s="23"/>
      <c r="B58" s="24"/>
      <c r="C58" s="24"/>
      <c r="D58" s="24"/>
      <c r="E58" s="24"/>
    </row>
    <row r="59" spans="1:5" ht="13.5">
      <c r="A59" s="25"/>
      <c r="B59" s="14"/>
      <c r="C59" s="14"/>
      <c r="D59" s="14"/>
      <c r="E59" s="14"/>
    </row>
    <row r="60" spans="1:5" ht="13.5">
      <c r="A60" s="23"/>
      <c r="B60" s="24"/>
      <c r="C60" s="24"/>
      <c r="D60" s="24"/>
      <c r="E60" s="24"/>
    </row>
    <row r="61" spans="1:5" ht="13.5">
      <c r="A61" s="25"/>
      <c r="B61" s="14"/>
      <c r="C61" s="14"/>
      <c r="D61" s="14"/>
      <c r="E61" s="14"/>
    </row>
    <row r="62" spans="1:5" ht="13.5">
      <c r="A62" s="23"/>
      <c r="B62" s="24"/>
      <c r="C62" s="24"/>
      <c r="D62" s="24"/>
      <c r="E62" s="24"/>
    </row>
    <row r="63" spans="2:5" ht="12.75">
      <c r="B63" s="14"/>
      <c r="E63" s="14"/>
    </row>
    <row r="64" spans="1:5" ht="13.5">
      <c r="A64" s="23"/>
      <c r="B64" s="24"/>
      <c r="C64" s="24"/>
      <c r="D64" s="24"/>
      <c r="E64" s="24"/>
    </row>
    <row r="65" spans="2:5" ht="12.75">
      <c r="B65" s="14"/>
      <c r="E65" s="14"/>
    </row>
    <row r="66" spans="1:5" ht="13.5">
      <c r="A66" s="23"/>
      <c r="B66" s="24"/>
      <c r="C66" s="24"/>
      <c r="D66" s="24"/>
      <c r="E66" s="24"/>
    </row>
    <row r="67" spans="2:5" ht="12.75">
      <c r="B67" s="14"/>
      <c r="E67" s="14"/>
    </row>
    <row r="68" spans="1:5" ht="13.5">
      <c r="A68" s="23"/>
      <c r="B68" s="24"/>
      <c r="C68" s="24"/>
      <c r="D68" s="24"/>
      <c r="E68" s="24"/>
    </row>
    <row r="69" spans="2:5" ht="12.75">
      <c r="B69" s="14"/>
      <c r="E69" s="14"/>
    </row>
    <row r="70" spans="1:5" ht="13.5">
      <c r="A70" s="23"/>
      <c r="B70" s="24"/>
      <c r="C70" s="24"/>
      <c r="D70" s="24"/>
      <c r="E70" s="24"/>
    </row>
    <row r="71" spans="2:5" ht="12.75">
      <c r="B71" s="14"/>
      <c r="E71" s="14"/>
    </row>
    <row r="72" spans="2:5" ht="12.75">
      <c r="B72" s="14"/>
      <c r="E72" s="14"/>
    </row>
    <row r="73" spans="2:5" ht="12.75">
      <c r="B73" s="14"/>
      <c r="E73" s="14"/>
    </row>
    <row r="74" spans="2:5" ht="12.75">
      <c r="B74" s="14"/>
      <c r="E74" s="14"/>
    </row>
    <row r="75" spans="2:5" ht="12.75">
      <c r="B75" s="14"/>
      <c r="E75" s="14"/>
    </row>
    <row r="76" spans="2:5" ht="12.75">
      <c r="B76" s="14"/>
      <c r="E76" s="14"/>
    </row>
    <row r="77" spans="2:5" ht="12.75">
      <c r="B77" s="14"/>
      <c r="E77" s="14"/>
    </row>
    <row r="78" spans="2:5" ht="12.75">
      <c r="B78" s="14"/>
      <c r="E78" s="14"/>
    </row>
    <row r="79" spans="2:5" ht="12.75">
      <c r="B79" s="14"/>
      <c r="E79" s="14"/>
    </row>
    <row r="80" spans="2:5" ht="12.75">
      <c r="B80" s="14"/>
      <c r="E80" s="14"/>
    </row>
    <row r="81" spans="2:5" ht="12.75">
      <c r="B81" s="14"/>
      <c r="E81" s="14"/>
    </row>
    <row r="82" spans="2:5" ht="12.75">
      <c r="B82" s="14"/>
      <c r="E82" s="14"/>
    </row>
    <row r="83" spans="2:5" ht="12.75">
      <c r="B83" s="14"/>
      <c r="E83" s="14"/>
    </row>
    <row r="84" spans="2:5" ht="12.75">
      <c r="B84" s="14"/>
      <c r="E84" s="14"/>
    </row>
    <row r="85" spans="2:5" ht="12.75">
      <c r="B85" s="14"/>
      <c r="E85" s="14"/>
    </row>
    <row r="86" spans="2:5" ht="12.75">
      <c r="B86" s="14"/>
      <c r="E86" s="14"/>
    </row>
    <row r="87" spans="2:5" ht="12.75">
      <c r="B87" s="14"/>
      <c r="E87" s="14"/>
    </row>
    <row r="88" spans="2:5" ht="12.75">
      <c r="B88" s="14"/>
      <c r="E88" s="14"/>
    </row>
    <row r="89" spans="2:5" ht="12.75">
      <c r="B89" s="14"/>
      <c r="E89" s="14"/>
    </row>
    <row r="90" spans="2:5" ht="12.75">
      <c r="B90" s="14"/>
      <c r="E90" s="14"/>
    </row>
    <row r="91" spans="2:5" ht="12.75">
      <c r="B91" s="14"/>
      <c r="E91" s="14"/>
    </row>
    <row r="92" spans="2:5" ht="12.75">
      <c r="B92" s="14"/>
      <c r="E92" s="14"/>
    </row>
    <row r="93" spans="2:5" ht="12.75">
      <c r="B93" s="14"/>
      <c r="E93" s="14"/>
    </row>
    <row r="94" spans="2:5" ht="12.75">
      <c r="B94" s="14"/>
      <c r="E94" s="14"/>
    </row>
    <row r="95" spans="2:5" ht="12.75">
      <c r="B95" s="14"/>
      <c r="E95" s="14"/>
    </row>
    <row r="96" spans="2:5" ht="12.75">
      <c r="B96" s="14"/>
      <c r="E96" s="14"/>
    </row>
    <row r="97" spans="2:5" ht="12.75">
      <c r="B97" s="14"/>
      <c r="E97" s="14"/>
    </row>
    <row r="98" spans="2:5" ht="12.75">
      <c r="B98" s="14"/>
      <c r="E98" s="14"/>
    </row>
    <row r="99" spans="2:5" ht="12.75">
      <c r="B99" s="14"/>
      <c r="E99" s="14"/>
    </row>
    <row r="100" spans="2:5" ht="12.75">
      <c r="B100" s="14"/>
      <c r="E100" s="14"/>
    </row>
    <row r="101" spans="2:5" ht="12.75">
      <c r="B101" s="14"/>
      <c r="E101" s="14"/>
    </row>
    <row r="102" spans="2:5" ht="12.75">
      <c r="B102" s="14"/>
      <c r="E102" s="14"/>
    </row>
    <row r="103" spans="2:5" ht="12.75">
      <c r="B103" s="14"/>
      <c r="E103" s="14"/>
    </row>
    <row r="104" spans="2:5" ht="12.75">
      <c r="B104" s="14"/>
      <c r="E104" s="14"/>
    </row>
    <row r="105" spans="2:5" ht="12.75">
      <c r="B105" s="14"/>
      <c r="E105" s="14"/>
    </row>
    <row r="106" spans="2:5" ht="12.75">
      <c r="B106" s="14"/>
      <c r="E106" s="14"/>
    </row>
    <row r="107" spans="2:5" ht="12.75">
      <c r="B107" s="14"/>
      <c r="E107" s="14"/>
    </row>
    <row r="108" spans="2:5" ht="12.75">
      <c r="B108" s="14"/>
      <c r="E108" s="14"/>
    </row>
    <row r="109" spans="2:5" ht="12.75">
      <c r="B109" s="14"/>
      <c r="E109" s="14"/>
    </row>
    <row r="110" spans="2:5" ht="12.75">
      <c r="B110" s="14"/>
      <c r="E110" s="14"/>
    </row>
    <row r="111" spans="2:5" ht="12.75">
      <c r="B111" s="14"/>
      <c r="E111" s="14"/>
    </row>
    <row r="112" spans="2:5" ht="12.75">
      <c r="B112" s="14"/>
      <c r="E112" s="14"/>
    </row>
    <row r="113" spans="2:5" ht="12.75">
      <c r="B113" s="14"/>
      <c r="E113" s="14"/>
    </row>
    <row r="114" spans="2:5" ht="12.75">
      <c r="B114" s="14"/>
      <c r="E114" s="14"/>
    </row>
    <row r="115" spans="2:5" ht="12.75">
      <c r="B115" s="14"/>
      <c r="E115" s="14"/>
    </row>
    <row r="116" spans="2:5" ht="12.75">
      <c r="B116" s="14"/>
      <c r="E116" s="14"/>
    </row>
    <row r="117" spans="2:5" ht="12.75">
      <c r="B117" s="14"/>
      <c r="E117" s="14"/>
    </row>
    <row r="118" spans="2:5" ht="12.75">
      <c r="B118" s="14"/>
      <c r="E118" s="14"/>
    </row>
    <row r="119" spans="2:5" ht="12.75">
      <c r="B119" s="14"/>
      <c r="E119" s="14"/>
    </row>
    <row r="120" spans="2:5" ht="12.75">
      <c r="B120" s="14"/>
      <c r="E120" s="14"/>
    </row>
    <row r="121" spans="2:5" ht="12.75">
      <c r="B121" s="14"/>
      <c r="E121" s="14"/>
    </row>
    <row r="122" spans="2:5" ht="12.75">
      <c r="B122" s="14"/>
      <c r="E122" s="14"/>
    </row>
    <row r="123" spans="2:5" ht="12.75">
      <c r="B123" s="14"/>
      <c r="E123" s="14"/>
    </row>
    <row r="124" spans="2:5" ht="12.75">
      <c r="B124" s="14"/>
      <c r="E124" s="14"/>
    </row>
    <row r="125" spans="2:5" ht="12.75">
      <c r="B125" s="14"/>
      <c r="E125" s="14"/>
    </row>
    <row r="126" spans="2:5" ht="12.75">
      <c r="B126" s="14"/>
      <c r="E126" s="14"/>
    </row>
    <row r="127" spans="2:5" ht="12.75">
      <c r="B127" s="14"/>
      <c r="E127" s="14"/>
    </row>
    <row r="128" spans="2:5" ht="12.75">
      <c r="B128" s="14"/>
      <c r="E128" s="14"/>
    </row>
    <row r="129" spans="2:5" ht="12.75">
      <c r="B129" s="14"/>
      <c r="E129" s="14"/>
    </row>
    <row r="130" spans="2:5" ht="12.75">
      <c r="B130" s="14"/>
      <c r="E130" s="14"/>
    </row>
    <row r="131" spans="2:5" ht="12.75">
      <c r="B131" s="14"/>
      <c r="E131" s="14"/>
    </row>
    <row r="132" spans="2:5" ht="12.75">
      <c r="B132" s="14"/>
      <c r="E132" s="14"/>
    </row>
    <row r="133" spans="2:5" ht="12.75">
      <c r="B133" s="14"/>
      <c r="E133" s="14"/>
    </row>
    <row r="134" spans="2:5" ht="12.75">
      <c r="B134" s="14"/>
      <c r="E134" s="14"/>
    </row>
    <row r="135" spans="2:5" ht="12.75">
      <c r="B135" s="14"/>
      <c r="E135" s="14"/>
    </row>
    <row r="136" spans="2:5" ht="12.75">
      <c r="B136" s="14"/>
      <c r="E136" s="14"/>
    </row>
    <row r="137" spans="2:5" ht="12.75">
      <c r="B137" s="14"/>
      <c r="E137" s="14"/>
    </row>
    <row r="138" spans="2:5" ht="12.75">
      <c r="B138" s="14"/>
      <c r="E138" s="14"/>
    </row>
    <row r="139" spans="2:5" ht="12.75">
      <c r="B139" s="14"/>
      <c r="E139" s="14"/>
    </row>
    <row r="140" spans="2:5" ht="12.75">
      <c r="B140" s="14"/>
      <c r="E140" s="14"/>
    </row>
    <row r="141" spans="2:5" ht="12.75">
      <c r="B141" s="14"/>
      <c r="E141" s="14"/>
    </row>
    <row r="142" spans="2:5" ht="12.75">
      <c r="B142" s="14"/>
      <c r="E142" s="14"/>
    </row>
    <row r="143" spans="2:5" ht="12.75">
      <c r="B143" s="14"/>
      <c r="E143" s="14"/>
    </row>
    <row r="144" spans="2:5" ht="12.75">
      <c r="B144" s="14"/>
      <c r="E144" s="14"/>
    </row>
    <row r="145" spans="2:5" ht="12.75">
      <c r="B145" s="14"/>
      <c r="E145" s="14"/>
    </row>
    <row r="146" spans="2:5" ht="12.75">
      <c r="B146" s="14"/>
      <c r="E146" s="14"/>
    </row>
    <row r="147" spans="2:5" ht="12.75">
      <c r="B147" s="14"/>
      <c r="E147" s="14"/>
    </row>
    <row r="148" spans="2:5" ht="12.75">
      <c r="B148" s="14"/>
      <c r="E148" s="14"/>
    </row>
    <row r="149" spans="2:5" ht="12.75">
      <c r="B149" s="14"/>
      <c r="E149" s="14"/>
    </row>
    <row r="150" spans="2:5" ht="12.75">
      <c r="B150" s="14"/>
      <c r="E150" s="14"/>
    </row>
    <row r="151" spans="2:5" ht="12.75">
      <c r="B151" s="14"/>
      <c r="E151" s="14"/>
    </row>
    <row r="152" ht="12.75">
      <c r="E152" s="14"/>
    </row>
    <row r="153" ht="12.75">
      <c r="E153" s="14"/>
    </row>
    <row r="154" ht="12.75">
      <c r="E154" s="14"/>
    </row>
    <row r="155" ht="12.75">
      <c r="E155" s="14"/>
    </row>
    <row r="156" ht="12.75">
      <c r="E156" s="14"/>
    </row>
    <row r="157" ht="12.75">
      <c r="E157" s="14"/>
    </row>
    <row r="158" ht="12.75">
      <c r="E158" s="14"/>
    </row>
    <row r="159" ht="12.75">
      <c r="E159" s="14"/>
    </row>
    <row r="160" ht="12.75">
      <c r="E160" s="14"/>
    </row>
    <row r="161" ht="12.75">
      <c r="E161" s="14"/>
    </row>
    <row r="162" ht="12.75">
      <c r="E162" s="14"/>
    </row>
    <row r="163" ht="12.75">
      <c r="E163" s="14"/>
    </row>
    <row r="164" ht="12.75">
      <c r="E164" s="14"/>
    </row>
    <row r="165" ht="12.75">
      <c r="E165" s="14"/>
    </row>
    <row r="166" ht="12.75">
      <c r="E166" s="14"/>
    </row>
    <row r="167" ht="12.75">
      <c r="E167" s="14"/>
    </row>
    <row r="168" ht="12.75">
      <c r="E168" s="14"/>
    </row>
    <row r="169" ht="12.75">
      <c r="E169" s="14"/>
    </row>
    <row r="170" ht="12.75">
      <c r="E170" s="14"/>
    </row>
    <row r="171" ht="12.75">
      <c r="E171" s="14"/>
    </row>
    <row r="172" ht="12.75"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  <row r="181" ht="12.75">
      <c r="E181" s="14"/>
    </row>
  </sheetData>
  <sheetProtection/>
  <mergeCells count="2">
    <mergeCell ref="A1:E1"/>
    <mergeCell ref="A3:E3"/>
  </mergeCells>
  <printOptions gridLines="1" horizontalCentered="1"/>
  <pageMargins left="0.5" right="0.5" top="1.5" bottom="0.5" header="0.5" footer="0.5"/>
  <pageSetup fitToHeight="0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41">
      <selection activeCell="I76" sqref="I76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320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387</v>
      </c>
      <c r="C9" s="78"/>
      <c r="D9" s="16"/>
      <c r="E9" s="2" t="s">
        <v>42</v>
      </c>
      <c r="F9" s="2" t="s">
        <v>9</v>
      </c>
      <c r="G9" s="49"/>
      <c r="H9" s="2" t="s">
        <v>250</v>
      </c>
      <c r="I9" s="46"/>
      <c r="J9" s="2"/>
    </row>
    <row r="10" spans="1:10" s="18" customFormat="1" ht="11.25">
      <c r="A10" s="3">
        <v>1</v>
      </c>
      <c r="B10" s="3" t="s">
        <v>390</v>
      </c>
      <c r="C10" s="64" t="s">
        <v>321</v>
      </c>
      <c r="D10" s="9" t="s">
        <v>379</v>
      </c>
      <c r="E10" s="3" t="s">
        <v>337</v>
      </c>
      <c r="F10" s="3"/>
      <c r="G10" s="50">
        <v>137666458.78</v>
      </c>
      <c r="H10" s="3"/>
      <c r="I10" s="50">
        <v>151850000</v>
      </c>
      <c r="J10" s="53">
        <v>44747</v>
      </c>
    </row>
    <row r="11" spans="1:10" s="18" customFormat="1" ht="11.25">
      <c r="A11" s="3"/>
      <c r="B11" s="3"/>
      <c r="C11" s="68"/>
      <c r="D11" s="9" t="s">
        <v>322</v>
      </c>
      <c r="E11" s="3" t="s">
        <v>338</v>
      </c>
      <c r="F11" s="3"/>
      <c r="G11" s="50"/>
      <c r="H11" s="3"/>
      <c r="I11" s="50"/>
      <c r="J11" s="53"/>
    </row>
    <row r="12" spans="1:10" s="18" customFormat="1" ht="11.25">
      <c r="A12" s="4"/>
      <c r="B12" s="4" t="s">
        <v>111</v>
      </c>
      <c r="C12" s="5"/>
      <c r="D12" s="6" t="s">
        <v>323</v>
      </c>
      <c r="E12" s="4"/>
      <c r="F12" s="4" t="s">
        <v>17</v>
      </c>
      <c r="G12" s="51"/>
      <c r="H12" s="4" t="s">
        <v>251</v>
      </c>
      <c r="I12" s="47"/>
      <c r="J12" s="57"/>
    </row>
    <row r="13" spans="1:10" s="18" customFormat="1" ht="11.25">
      <c r="A13" s="31"/>
      <c r="B13" s="66" t="s">
        <v>324</v>
      </c>
      <c r="C13" s="73"/>
      <c r="D13" s="16"/>
      <c r="E13" s="2" t="s">
        <v>42</v>
      </c>
      <c r="F13" s="2" t="s">
        <v>9</v>
      </c>
      <c r="G13" s="49"/>
      <c r="H13" s="2" t="s">
        <v>117</v>
      </c>
      <c r="I13" s="46"/>
      <c r="J13" s="2"/>
    </row>
    <row r="14" spans="1:10" s="18" customFormat="1" ht="11.25">
      <c r="A14" s="3">
        <v>2</v>
      </c>
      <c r="B14" s="3">
        <v>1142011</v>
      </c>
      <c r="C14" s="64" t="s">
        <v>317</v>
      </c>
      <c r="D14" s="9" t="s">
        <v>377</v>
      </c>
      <c r="E14" s="3" t="s">
        <v>86</v>
      </c>
      <c r="F14" s="3"/>
      <c r="G14" s="50">
        <v>39095001.1</v>
      </c>
      <c r="H14" s="3"/>
      <c r="I14" s="50">
        <v>41866866</v>
      </c>
      <c r="J14" s="53">
        <v>44747</v>
      </c>
    </row>
    <row r="15" spans="1:10" s="18" customFormat="1" ht="11.25">
      <c r="A15" s="4"/>
      <c r="B15" s="4" t="s">
        <v>325</v>
      </c>
      <c r="C15" s="5"/>
      <c r="D15" s="6" t="s">
        <v>326</v>
      </c>
      <c r="E15" s="4"/>
      <c r="F15" s="4" t="s">
        <v>17</v>
      </c>
      <c r="G15" s="51"/>
      <c r="H15" s="4" t="s">
        <v>71</v>
      </c>
      <c r="I15" s="47"/>
      <c r="J15" s="57"/>
    </row>
    <row r="16" spans="1:10" s="18" customFormat="1" ht="11.25">
      <c r="A16" s="31"/>
      <c r="B16" s="66" t="s">
        <v>388</v>
      </c>
      <c r="C16" s="73"/>
      <c r="D16" s="16"/>
      <c r="E16" s="2" t="s">
        <v>42</v>
      </c>
      <c r="F16" s="2" t="s">
        <v>9</v>
      </c>
      <c r="G16" s="49"/>
      <c r="H16" s="2" t="s">
        <v>382</v>
      </c>
      <c r="I16" s="46"/>
      <c r="J16" s="2"/>
    </row>
    <row r="17" spans="1:10" s="18" customFormat="1" ht="11.25">
      <c r="A17" s="3">
        <v>3</v>
      </c>
      <c r="B17" s="3"/>
      <c r="C17" s="64"/>
      <c r="D17" s="9" t="s">
        <v>378</v>
      </c>
      <c r="E17" s="3" t="s">
        <v>328</v>
      </c>
      <c r="F17" s="3"/>
      <c r="G17" s="50">
        <v>9022089.75</v>
      </c>
      <c r="H17" s="3"/>
      <c r="I17" s="50">
        <v>9574442</v>
      </c>
      <c r="J17" s="53">
        <v>44747</v>
      </c>
    </row>
    <row r="18" spans="1:10" s="18" customFormat="1" ht="11.25">
      <c r="A18" s="4"/>
      <c r="B18" s="4" t="s">
        <v>167</v>
      </c>
      <c r="C18" s="5"/>
      <c r="D18" s="6" t="s">
        <v>327</v>
      </c>
      <c r="E18" s="4" t="s">
        <v>27</v>
      </c>
      <c r="F18" s="4" t="s">
        <v>17</v>
      </c>
      <c r="G18" s="51"/>
      <c r="H18" s="4" t="s">
        <v>45</v>
      </c>
      <c r="I18" s="47"/>
      <c r="J18" s="57"/>
    </row>
    <row r="19" spans="1:10" s="18" customFormat="1" ht="11.25">
      <c r="A19" s="31"/>
      <c r="B19" s="66" t="s">
        <v>329</v>
      </c>
      <c r="C19" s="73"/>
      <c r="D19" s="16"/>
      <c r="E19" s="2"/>
      <c r="F19" s="2"/>
      <c r="G19" s="49"/>
      <c r="H19" s="2" t="s">
        <v>75</v>
      </c>
      <c r="I19" s="46"/>
      <c r="J19" s="2"/>
    </row>
    <row r="20" spans="1:10" s="18" customFormat="1" ht="11.25">
      <c r="A20" s="3">
        <v>4</v>
      </c>
      <c r="B20" s="79" t="s">
        <v>330</v>
      </c>
      <c r="C20" s="64" t="s">
        <v>225</v>
      </c>
      <c r="D20" s="9" t="s">
        <v>331</v>
      </c>
      <c r="E20" s="3" t="s">
        <v>224</v>
      </c>
      <c r="F20" s="3" t="s">
        <v>9</v>
      </c>
      <c r="G20" s="50">
        <v>18256450.76</v>
      </c>
      <c r="H20" s="3"/>
      <c r="I20" s="50">
        <v>17189866.9</v>
      </c>
      <c r="J20" s="53">
        <v>44747</v>
      </c>
    </row>
    <row r="21" spans="1:10" s="18" customFormat="1" ht="11.25">
      <c r="A21" s="4"/>
      <c r="B21" s="4" t="s">
        <v>39</v>
      </c>
      <c r="C21" s="5"/>
      <c r="D21" s="6" t="s">
        <v>332</v>
      </c>
      <c r="E21" s="4"/>
      <c r="F21" s="4"/>
      <c r="G21" s="51"/>
      <c r="H21" s="4" t="s">
        <v>76</v>
      </c>
      <c r="I21" s="47"/>
      <c r="J21" s="57"/>
    </row>
    <row r="22" spans="1:10" s="18" customFormat="1" ht="11.25">
      <c r="A22" s="31"/>
      <c r="B22" s="66" t="s">
        <v>334</v>
      </c>
      <c r="C22" s="73"/>
      <c r="D22" s="16"/>
      <c r="E22" s="2" t="s">
        <v>42</v>
      </c>
      <c r="F22" s="2" t="s">
        <v>9</v>
      </c>
      <c r="G22" s="49"/>
      <c r="H22" s="2" t="s">
        <v>383</v>
      </c>
      <c r="I22" s="46"/>
      <c r="J22" s="2"/>
    </row>
    <row r="23" spans="1:10" s="18" customFormat="1" ht="11.25">
      <c r="A23" s="3">
        <v>5</v>
      </c>
      <c r="B23" s="79" t="s">
        <v>386</v>
      </c>
      <c r="C23" s="86" t="s">
        <v>225</v>
      </c>
      <c r="D23" s="9" t="s">
        <v>339</v>
      </c>
      <c r="E23" s="3" t="s">
        <v>336</v>
      </c>
      <c r="F23" s="3"/>
      <c r="G23" s="50">
        <v>7139693.2</v>
      </c>
      <c r="H23" s="3"/>
      <c r="I23" s="50">
        <v>7199999.99</v>
      </c>
      <c r="J23" s="53">
        <v>44747</v>
      </c>
    </row>
    <row r="24" spans="1:10" s="18" customFormat="1" ht="11.25">
      <c r="A24" s="4"/>
      <c r="B24" s="4" t="s">
        <v>335</v>
      </c>
      <c r="C24" s="5"/>
      <c r="D24" s="6" t="s">
        <v>333</v>
      </c>
      <c r="E24" s="4"/>
      <c r="F24" s="4" t="s">
        <v>17</v>
      </c>
      <c r="G24" s="51"/>
      <c r="H24" s="4" t="s">
        <v>384</v>
      </c>
      <c r="I24" s="47"/>
      <c r="J24" s="57"/>
    </row>
    <row r="25" spans="1:10" s="18" customFormat="1" ht="11.25">
      <c r="A25" s="31"/>
      <c r="B25" s="66" t="s">
        <v>340</v>
      </c>
      <c r="C25" s="73"/>
      <c r="D25" s="16"/>
      <c r="E25" s="2"/>
      <c r="F25" s="2"/>
      <c r="G25" s="49"/>
      <c r="H25" s="2" t="s">
        <v>63</v>
      </c>
      <c r="I25" s="46"/>
      <c r="J25" s="2"/>
    </row>
    <row r="26" spans="1:10" s="18" customFormat="1" ht="11.25">
      <c r="A26" s="3">
        <v>6</v>
      </c>
      <c r="B26" s="3"/>
      <c r="C26" s="64"/>
      <c r="D26" s="9" t="s">
        <v>341</v>
      </c>
      <c r="E26" s="3" t="s">
        <v>145</v>
      </c>
      <c r="F26" s="3" t="s">
        <v>9</v>
      </c>
      <c r="G26" s="50">
        <v>5648143.37</v>
      </c>
      <c r="H26" s="3"/>
      <c r="I26" s="50">
        <v>4475811.15</v>
      </c>
      <c r="J26" s="53">
        <v>44747</v>
      </c>
    </row>
    <row r="27" spans="1:10" s="18" customFormat="1" ht="11.25">
      <c r="A27" s="4"/>
      <c r="B27" s="4" t="s">
        <v>59</v>
      </c>
      <c r="C27" s="5"/>
      <c r="D27" s="6"/>
      <c r="E27" s="4"/>
      <c r="F27" s="4"/>
      <c r="G27" s="51"/>
      <c r="H27" s="4" t="s">
        <v>64</v>
      </c>
      <c r="I27" s="47"/>
      <c r="J27" s="57"/>
    </row>
    <row r="28" spans="1:10" s="18" customFormat="1" ht="11.25">
      <c r="A28" s="31"/>
      <c r="B28" s="66" t="s">
        <v>344</v>
      </c>
      <c r="C28" s="73"/>
      <c r="D28" s="16"/>
      <c r="E28" s="2"/>
      <c r="F28" s="2"/>
      <c r="G28" s="49"/>
      <c r="H28" s="2" t="s">
        <v>63</v>
      </c>
      <c r="I28" s="46"/>
      <c r="J28" s="2"/>
    </row>
    <row r="29" spans="1:10" s="18" customFormat="1" ht="11.25">
      <c r="A29" s="3">
        <v>7</v>
      </c>
      <c r="B29" s="3" t="s">
        <v>345</v>
      </c>
      <c r="C29" s="64" t="s">
        <v>225</v>
      </c>
      <c r="D29" s="9" t="s">
        <v>342</v>
      </c>
      <c r="E29" s="3" t="s">
        <v>224</v>
      </c>
      <c r="F29" s="3" t="s">
        <v>9</v>
      </c>
      <c r="G29" s="50">
        <v>22399530</v>
      </c>
      <c r="H29" s="3"/>
      <c r="I29" s="50">
        <v>20874781.11</v>
      </c>
      <c r="J29" s="53">
        <v>44747</v>
      </c>
    </row>
    <row r="30" spans="1:10" s="18" customFormat="1" ht="11.25">
      <c r="A30" s="4"/>
      <c r="B30" s="4" t="s">
        <v>389</v>
      </c>
      <c r="C30" s="5"/>
      <c r="D30" s="6" t="s">
        <v>343</v>
      </c>
      <c r="E30" s="4"/>
      <c r="F30" s="4"/>
      <c r="G30" s="51"/>
      <c r="H30" s="4" t="s">
        <v>64</v>
      </c>
      <c r="I30" s="47"/>
      <c r="J30" s="57"/>
    </row>
    <row r="31" spans="1:10" s="18" customFormat="1" ht="11.25">
      <c r="A31" s="31"/>
      <c r="B31" s="66" t="s">
        <v>348</v>
      </c>
      <c r="C31" s="73"/>
      <c r="D31" s="16"/>
      <c r="E31" s="2" t="s">
        <v>42</v>
      </c>
      <c r="F31" s="2" t="s">
        <v>9</v>
      </c>
      <c r="G31" s="49"/>
      <c r="H31" s="2" t="s">
        <v>75</v>
      </c>
      <c r="I31" s="46"/>
      <c r="J31" s="2"/>
    </row>
    <row r="32" spans="1:10" s="18" customFormat="1" ht="11.25">
      <c r="A32" s="3">
        <v>8</v>
      </c>
      <c r="B32" s="3"/>
      <c r="C32" s="64"/>
      <c r="D32" s="9" t="s">
        <v>347</v>
      </c>
      <c r="E32" s="3" t="s">
        <v>55</v>
      </c>
      <c r="F32" s="3"/>
      <c r="G32" s="50">
        <v>5243789.22</v>
      </c>
      <c r="H32" s="3"/>
      <c r="I32" s="50">
        <v>5768025.43</v>
      </c>
      <c r="J32" s="53">
        <v>44747</v>
      </c>
    </row>
    <row r="33" spans="1:10" s="18" customFormat="1" ht="11.25">
      <c r="A33" s="4"/>
      <c r="B33" s="4" t="s">
        <v>349</v>
      </c>
      <c r="C33" s="5"/>
      <c r="D33" s="6" t="s">
        <v>346</v>
      </c>
      <c r="E33" s="4"/>
      <c r="F33" s="4" t="s">
        <v>17</v>
      </c>
      <c r="G33" s="51"/>
      <c r="H33" s="4" t="s">
        <v>76</v>
      </c>
      <c r="I33" s="47"/>
      <c r="J33" s="57"/>
    </row>
    <row r="34" spans="1:10" s="18" customFormat="1" ht="11.25">
      <c r="A34" s="31"/>
      <c r="B34" s="66" t="s">
        <v>391</v>
      </c>
      <c r="C34" s="73"/>
      <c r="D34" s="16"/>
      <c r="E34" s="2"/>
      <c r="F34" s="2" t="s">
        <v>9</v>
      </c>
      <c r="G34" s="49"/>
      <c r="H34" s="2" t="s">
        <v>385</v>
      </c>
      <c r="I34" s="46"/>
      <c r="J34" s="2"/>
    </row>
    <row r="35" spans="1:10" s="18" customFormat="1" ht="11.25">
      <c r="A35" s="3">
        <v>9</v>
      </c>
      <c r="B35" s="3"/>
      <c r="C35" s="64"/>
      <c r="D35" s="9" t="s">
        <v>352</v>
      </c>
      <c r="E35" s="3" t="s">
        <v>42</v>
      </c>
      <c r="F35" s="3"/>
      <c r="G35" s="50">
        <v>42764034.47</v>
      </c>
      <c r="H35" s="3"/>
      <c r="I35" s="50">
        <v>44098712.33</v>
      </c>
      <c r="J35" s="53">
        <v>44747</v>
      </c>
    </row>
    <row r="36" spans="1:10" s="18" customFormat="1" ht="11.25">
      <c r="A36" s="3"/>
      <c r="B36" s="3"/>
      <c r="C36" s="68"/>
      <c r="D36" s="9" t="s">
        <v>350</v>
      </c>
      <c r="E36" s="3" t="s">
        <v>353</v>
      </c>
      <c r="F36" s="3"/>
      <c r="G36" s="50"/>
      <c r="H36" s="3"/>
      <c r="I36" s="50"/>
      <c r="J36" s="53"/>
    </row>
    <row r="37" spans="1:10" s="18" customFormat="1" ht="11.25">
      <c r="A37" s="4"/>
      <c r="B37" s="4" t="s">
        <v>226</v>
      </c>
      <c r="C37" s="5"/>
      <c r="D37" s="6" t="s">
        <v>351</v>
      </c>
      <c r="E37" s="4"/>
      <c r="F37" s="4" t="s">
        <v>17</v>
      </c>
      <c r="G37" s="51"/>
      <c r="H37" s="4" t="s">
        <v>57</v>
      </c>
      <c r="I37" s="47"/>
      <c r="J37" s="57"/>
    </row>
    <row r="38" spans="1:10" s="18" customFormat="1" ht="11.25">
      <c r="A38" s="31"/>
      <c r="B38" s="66" t="s">
        <v>355</v>
      </c>
      <c r="C38" s="73"/>
      <c r="D38" s="16"/>
      <c r="E38" s="2" t="s">
        <v>42</v>
      </c>
      <c r="F38" s="2" t="s">
        <v>9</v>
      </c>
      <c r="G38" s="49"/>
      <c r="H38" s="2" t="s">
        <v>382</v>
      </c>
      <c r="I38" s="46"/>
      <c r="J38" s="2"/>
    </row>
    <row r="39" spans="1:10" s="18" customFormat="1" ht="11.25">
      <c r="A39" s="3">
        <v>10</v>
      </c>
      <c r="B39" s="3">
        <v>4240002</v>
      </c>
      <c r="C39" s="64" t="s">
        <v>225</v>
      </c>
      <c r="D39" s="9" t="s">
        <v>380</v>
      </c>
      <c r="E39" s="3" t="s">
        <v>55</v>
      </c>
      <c r="F39" s="3"/>
      <c r="G39" s="50">
        <v>7911010.11</v>
      </c>
      <c r="H39" s="3"/>
      <c r="I39" s="50">
        <v>8270442</v>
      </c>
      <c r="J39" s="53">
        <v>44747</v>
      </c>
    </row>
    <row r="40" spans="1:10" s="18" customFormat="1" ht="11.25">
      <c r="A40" s="4"/>
      <c r="B40" s="4" t="s">
        <v>131</v>
      </c>
      <c r="C40" s="5"/>
      <c r="D40" s="6" t="s">
        <v>354</v>
      </c>
      <c r="E40" s="4"/>
      <c r="F40" s="4" t="s">
        <v>17</v>
      </c>
      <c r="G40" s="51"/>
      <c r="H40" s="4" t="s">
        <v>45</v>
      </c>
      <c r="I40" s="47"/>
      <c r="J40" s="57"/>
    </row>
    <row r="41" spans="1:10" s="18" customFormat="1" ht="11.25">
      <c r="A41" s="31"/>
      <c r="B41" s="87" t="s">
        <v>358</v>
      </c>
      <c r="C41" s="73"/>
      <c r="D41" s="16"/>
      <c r="E41" s="2" t="s">
        <v>356</v>
      </c>
      <c r="F41" s="2"/>
      <c r="G41" s="49"/>
      <c r="H41" s="2" t="s">
        <v>75</v>
      </c>
      <c r="I41" s="46"/>
      <c r="J41" s="2"/>
    </row>
    <row r="42" spans="1:10" s="18" customFormat="1" ht="11.25">
      <c r="A42" s="3">
        <v>11</v>
      </c>
      <c r="B42" s="3"/>
      <c r="C42" s="64"/>
      <c r="D42" s="9" t="s">
        <v>359</v>
      </c>
      <c r="E42" s="3" t="s">
        <v>357</v>
      </c>
      <c r="F42" s="3" t="s">
        <v>9</v>
      </c>
      <c r="G42" s="50">
        <v>7564049.18</v>
      </c>
      <c r="H42" s="3"/>
      <c r="I42" s="50">
        <v>6309828.18</v>
      </c>
      <c r="J42" s="53">
        <v>44747</v>
      </c>
    </row>
    <row r="43" spans="1:10" s="18" customFormat="1" ht="11.25">
      <c r="A43" s="4"/>
      <c r="B43" s="4" t="s">
        <v>77</v>
      </c>
      <c r="C43" s="5"/>
      <c r="D43" s="6"/>
      <c r="E43" s="4" t="s">
        <v>5</v>
      </c>
      <c r="F43" s="4"/>
      <c r="G43" s="51"/>
      <c r="H43" s="4" t="s">
        <v>76</v>
      </c>
      <c r="I43" s="47"/>
      <c r="J43" s="57"/>
    </row>
    <row r="44" spans="1:10" s="18" customFormat="1" ht="11.25">
      <c r="A44" s="31"/>
      <c r="B44" s="66" t="s">
        <v>360</v>
      </c>
      <c r="C44" s="73"/>
      <c r="D44" s="16"/>
      <c r="E44" s="2" t="s">
        <v>361</v>
      </c>
      <c r="F44" s="2"/>
      <c r="G44" s="49"/>
      <c r="H44" s="2" t="s">
        <v>117</v>
      </c>
      <c r="I44" s="46"/>
      <c r="J44" s="2"/>
    </row>
    <row r="45" spans="1:10" s="18" customFormat="1" ht="11.25">
      <c r="A45" s="3">
        <v>12</v>
      </c>
      <c r="B45" s="3"/>
      <c r="C45" s="64"/>
      <c r="D45" s="9" t="s">
        <v>364</v>
      </c>
      <c r="E45" s="3" t="s">
        <v>362</v>
      </c>
      <c r="F45" s="3" t="s">
        <v>9</v>
      </c>
      <c r="G45" s="50">
        <v>5102435</v>
      </c>
      <c r="H45" s="3"/>
      <c r="I45" s="50">
        <v>4698964</v>
      </c>
      <c r="J45" s="53">
        <v>44747</v>
      </c>
    </row>
    <row r="46" spans="1:10" s="18" customFormat="1" ht="11.25">
      <c r="A46" s="4"/>
      <c r="B46" s="4" t="s">
        <v>83</v>
      </c>
      <c r="C46" s="5"/>
      <c r="D46" s="6" t="s">
        <v>363</v>
      </c>
      <c r="E46" s="4"/>
      <c r="F46" s="4"/>
      <c r="G46" s="51"/>
      <c r="H46" s="4" t="s">
        <v>71</v>
      </c>
      <c r="I46" s="47"/>
      <c r="J46" s="57"/>
    </row>
    <row r="47" spans="1:10" s="18" customFormat="1" ht="11.25">
      <c r="A47" s="31"/>
      <c r="B47" s="66" t="s">
        <v>365</v>
      </c>
      <c r="C47" s="73"/>
      <c r="D47" s="16"/>
      <c r="E47" s="2" t="s">
        <v>42</v>
      </c>
      <c r="F47" s="2" t="s">
        <v>9</v>
      </c>
      <c r="G47" s="49"/>
      <c r="H47" s="2" t="s">
        <v>194</v>
      </c>
      <c r="I47" s="46"/>
      <c r="J47" s="2"/>
    </row>
    <row r="48" spans="1:10" s="18" customFormat="1" ht="11.25">
      <c r="A48" s="3">
        <v>13</v>
      </c>
      <c r="B48" s="3">
        <v>1724002</v>
      </c>
      <c r="C48" s="64" t="s">
        <v>317</v>
      </c>
      <c r="D48" s="9" t="s">
        <v>370</v>
      </c>
      <c r="E48" s="3" t="s">
        <v>157</v>
      </c>
      <c r="F48" s="3"/>
      <c r="G48" s="50">
        <v>2709567.45</v>
      </c>
      <c r="H48" s="3"/>
      <c r="I48" s="50">
        <v>2880726.76</v>
      </c>
      <c r="J48" s="53">
        <v>44747</v>
      </c>
    </row>
    <row r="49" spans="1:10" s="18" customFormat="1" ht="11.25">
      <c r="A49" s="4"/>
      <c r="B49" s="4" t="s">
        <v>154</v>
      </c>
      <c r="C49" s="5"/>
      <c r="D49" s="6" t="s">
        <v>366</v>
      </c>
      <c r="E49" s="4"/>
      <c r="F49" s="4" t="s">
        <v>17</v>
      </c>
      <c r="G49" s="51"/>
      <c r="H49" s="4" t="s">
        <v>195</v>
      </c>
      <c r="I49" s="47"/>
      <c r="J49" s="57"/>
    </row>
    <row r="50" spans="1:10" s="18" customFormat="1" ht="11.25">
      <c r="A50" s="31"/>
      <c r="B50" s="66" t="s">
        <v>367</v>
      </c>
      <c r="C50" s="73"/>
      <c r="D50" s="16"/>
      <c r="E50" s="2" t="s">
        <v>42</v>
      </c>
      <c r="F50" s="2" t="s">
        <v>9</v>
      </c>
      <c r="G50" s="49"/>
      <c r="H50" s="2" t="s">
        <v>194</v>
      </c>
      <c r="I50" s="46"/>
      <c r="J50" s="2"/>
    </row>
    <row r="51" spans="1:10" s="18" customFormat="1" ht="11.25">
      <c r="A51" s="3">
        <v>14</v>
      </c>
      <c r="B51" s="3"/>
      <c r="C51" s="64"/>
      <c r="D51" s="9" t="s">
        <v>381</v>
      </c>
      <c r="E51" s="3" t="s">
        <v>55</v>
      </c>
      <c r="F51" s="3"/>
      <c r="G51" s="50">
        <v>2768618.94</v>
      </c>
      <c r="H51" s="3"/>
      <c r="I51" s="50">
        <v>2925738.69</v>
      </c>
      <c r="J51" s="53">
        <v>44747</v>
      </c>
    </row>
    <row r="52" spans="1:10" s="18" customFormat="1" ht="11.25">
      <c r="A52" s="4"/>
      <c r="B52" s="4" t="s">
        <v>368</v>
      </c>
      <c r="C52" s="5"/>
      <c r="D52" s="6" t="s">
        <v>369</v>
      </c>
      <c r="E52" s="4"/>
      <c r="F52" s="4" t="s">
        <v>17</v>
      </c>
      <c r="G52" s="51"/>
      <c r="H52" s="4" t="s">
        <v>195</v>
      </c>
      <c r="I52" s="47"/>
      <c r="J52" s="57"/>
    </row>
    <row r="53" spans="1:10" s="18" customFormat="1" ht="11.25">
      <c r="A53" s="31"/>
      <c r="B53" s="66" t="s">
        <v>371</v>
      </c>
      <c r="C53" s="73"/>
      <c r="D53" s="16"/>
      <c r="E53" s="2"/>
      <c r="F53" s="2"/>
      <c r="G53" s="49"/>
      <c r="H53" s="2" t="s">
        <v>211</v>
      </c>
      <c r="I53" s="46"/>
      <c r="J53" s="2"/>
    </row>
    <row r="54" spans="1:10" s="18" customFormat="1" ht="11.25">
      <c r="A54" s="3">
        <v>15</v>
      </c>
      <c r="B54" s="79" t="s">
        <v>372</v>
      </c>
      <c r="C54" s="64" t="s">
        <v>225</v>
      </c>
      <c r="D54" s="9" t="s">
        <v>376</v>
      </c>
      <c r="E54" s="3" t="s">
        <v>375</v>
      </c>
      <c r="F54" s="3" t="s">
        <v>17</v>
      </c>
      <c r="G54" s="50">
        <v>5297365</v>
      </c>
      <c r="H54" s="3"/>
      <c r="I54" s="50">
        <v>10295323.1</v>
      </c>
      <c r="J54" s="81" t="s">
        <v>113</v>
      </c>
    </row>
    <row r="55" spans="1:10" s="18" customFormat="1" ht="11.25">
      <c r="A55" s="4"/>
      <c r="B55" s="4" t="s">
        <v>373</v>
      </c>
      <c r="C55" s="5"/>
      <c r="D55" s="6" t="s">
        <v>374</v>
      </c>
      <c r="E55" s="4"/>
      <c r="F55" s="4"/>
      <c r="G55" s="51"/>
      <c r="H55" s="4" t="s">
        <v>212</v>
      </c>
      <c r="I55" s="47"/>
      <c r="J55" s="57"/>
    </row>
    <row r="56" spans="2:10" s="18" customFormat="1" ht="11.25">
      <c r="B56" s="11"/>
      <c r="C56" s="11"/>
      <c r="D56" s="12"/>
      <c r="E56" s="11"/>
      <c r="F56" s="11"/>
      <c r="G56" s="30"/>
      <c r="H56" s="11"/>
      <c r="I56" s="62"/>
      <c r="J56" s="11"/>
    </row>
    <row r="57" spans="1:10" s="18" customFormat="1" ht="12.75">
      <c r="A57" s="48" t="str">
        <f>"NUMBER OF PROJECTS AWARDED THIS LETTING = "&amp;J73</f>
        <v>NUMBER OF PROJECTS AWARDED THIS LETTING = 14</v>
      </c>
      <c r="B57" s="48"/>
      <c r="C57" s="48"/>
      <c r="D57" s="59"/>
      <c r="E57" s="48"/>
      <c r="F57" s="48"/>
      <c r="G57" s="60"/>
      <c r="H57" s="48"/>
      <c r="I57" s="61"/>
      <c r="J57" s="48"/>
    </row>
    <row r="58" spans="1:10" s="18" customFormat="1" ht="12.75">
      <c r="A58" s="48" t="str">
        <f>"NUMBER OF PROJECTS AWARDED THIS YEAR TO DATE = "&amp;J79</f>
        <v>NUMBER OF PROJECTS AWARDED THIS YEAR TO DATE = 59</v>
      </c>
      <c r="B58" s="48"/>
      <c r="C58" s="48"/>
      <c r="D58" s="59"/>
      <c r="E58" s="48"/>
      <c r="F58" s="48"/>
      <c r="G58" s="60"/>
      <c r="H58" s="48"/>
      <c r="I58" s="61"/>
      <c r="J58" s="48"/>
    </row>
    <row r="59" spans="1:10" s="18" customFormat="1" ht="12.75">
      <c r="A59" s="1"/>
      <c r="B59" s="14"/>
      <c r="C59" s="14"/>
      <c r="D59" s="36"/>
      <c r="E59" s="14"/>
      <c r="F59" s="14"/>
      <c r="G59" s="41"/>
      <c r="H59" s="14"/>
      <c r="I59" s="42"/>
      <c r="J59" s="14"/>
    </row>
    <row r="60" spans="1:10" s="18" customFormat="1" ht="11.25">
      <c r="A60" s="31"/>
      <c r="B60" s="63"/>
      <c r="C60" s="67"/>
      <c r="D60" s="56"/>
      <c r="E60" s="15" t="s">
        <v>291</v>
      </c>
      <c r="F60" s="2"/>
      <c r="G60" s="17"/>
      <c r="H60" s="15"/>
      <c r="I60" s="29"/>
      <c r="J60" s="15"/>
    </row>
    <row r="61" spans="1:10" s="18" customFormat="1" ht="11.25">
      <c r="A61" s="3"/>
      <c r="B61" s="64"/>
      <c r="C61" s="64" t="s">
        <v>321</v>
      </c>
      <c r="D61" s="55"/>
      <c r="E61" s="8" t="s">
        <v>238</v>
      </c>
      <c r="F61" s="3"/>
      <c r="G61" s="10"/>
      <c r="H61" s="8"/>
      <c r="I61" s="50">
        <f>I10</f>
        <v>151850000</v>
      </c>
      <c r="J61" s="72">
        <v>1</v>
      </c>
    </row>
    <row r="62" spans="1:10" s="18" customFormat="1" ht="11.25">
      <c r="A62" s="35"/>
      <c r="B62" s="65"/>
      <c r="C62" s="69"/>
      <c r="D62" s="54"/>
      <c r="E62" s="5"/>
      <c r="F62" s="4"/>
      <c r="G62" s="7"/>
      <c r="H62" s="5"/>
      <c r="I62" s="27"/>
      <c r="J62" s="5"/>
    </row>
    <row r="63" spans="1:10" s="18" customFormat="1" ht="11.25">
      <c r="A63" s="31"/>
      <c r="B63" s="63"/>
      <c r="C63" s="67"/>
      <c r="D63" s="56"/>
      <c r="E63" s="15" t="s">
        <v>89</v>
      </c>
      <c r="F63" s="2"/>
      <c r="G63" s="17"/>
      <c r="H63" s="15"/>
      <c r="I63" s="29"/>
      <c r="J63" s="15"/>
    </row>
    <row r="64" spans="1:10" s="18" customFormat="1" ht="11.25">
      <c r="A64" s="3"/>
      <c r="B64" s="64"/>
      <c r="C64" s="64" t="s">
        <v>225</v>
      </c>
      <c r="D64" s="55"/>
      <c r="E64" s="8" t="s">
        <v>235</v>
      </c>
      <c r="F64" s="3"/>
      <c r="G64" s="10"/>
      <c r="H64" s="8"/>
      <c r="I64" s="50">
        <f>(I20+I23+I29+I39)</f>
        <v>53535090</v>
      </c>
      <c r="J64" s="72">
        <v>4</v>
      </c>
    </row>
    <row r="65" spans="1:10" s="18" customFormat="1" ht="11.25">
      <c r="A65" s="35"/>
      <c r="B65" s="65"/>
      <c r="C65" s="69"/>
      <c r="D65" s="54"/>
      <c r="E65" s="5" t="s">
        <v>236</v>
      </c>
      <c r="F65" s="4"/>
      <c r="G65" s="7"/>
      <c r="H65" s="5"/>
      <c r="I65" s="27"/>
      <c r="J65" s="5"/>
    </row>
    <row r="66" spans="1:10" s="18" customFormat="1" ht="11.25">
      <c r="A66" s="31"/>
      <c r="B66" s="63"/>
      <c r="C66" s="67"/>
      <c r="D66" s="56"/>
      <c r="E66" s="15" t="s">
        <v>291</v>
      </c>
      <c r="F66" s="2"/>
      <c r="G66" s="17"/>
      <c r="H66" s="15"/>
      <c r="I66" s="29"/>
      <c r="J66" s="15"/>
    </row>
    <row r="67" spans="1:10" s="18" customFormat="1" ht="11.25">
      <c r="A67" s="3"/>
      <c r="B67" s="64"/>
      <c r="C67" s="64" t="s">
        <v>317</v>
      </c>
      <c r="D67" s="55"/>
      <c r="E67" s="8" t="s">
        <v>318</v>
      </c>
      <c r="F67" s="3"/>
      <c r="G67" s="10"/>
      <c r="H67" s="8"/>
      <c r="I67" s="50">
        <f>(I14+I48)</f>
        <v>44747592.76</v>
      </c>
      <c r="J67" s="72">
        <v>2</v>
      </c>
    </row>
    <row r="68" spans="1:10" s="18" customFormat="1" ht="11.25">
      <c r="A68" s="35"/>
      <c r="B68" s="65"/>
      <c r="C68" s="69"/>
      <c r="D68" s="54"/>
      <c r="E68" s="5"/>
      <c r="F68" s="4"/>
      <c r="G68" s="7"/>
      <c r="H68" s="5"/>
      <c r="I68" s="27"/>
      <c r="J68" s="5"/>
    </row>
    <row r="69" spans="1:10" s="18" customFormat="1" ht="11.25">
      <c r="A69" s="31"/>
      <c r="B69" s="63"/>
      <c r="C69" s="67"/>
      <c r="D69" s="56"/>
      <c r="E69" s="15" t="s">
        <v>4</v>
      </c>
      <c r="F69" s="2"/>
      <c r="G69" s="17"/>
      <c r="H69" s="15"/>
      <c r="I69" s="29"/>
      <c r="J69" s="15"/>
    </row>
    <row r="70" spans="1:10" ht="12.75">
      <c r="A70" s="3"/>
      <c r="B70" s="64"/>
      <c r="C70" s="68"/>
      <c r="D70" s="55"/>
      <c r="E70" s="8" t="s">
        <v>18</v>
      </c>
      <c r="F70" s="3"/>
      <c r="G70" s="10"/>
      <c r="H70" s="8"/>
      <c r="I70" s="50">
        <f>(I17+I26+I32+I35+I42+I45+I51)</f>
        <v>77851521.78</v>
      </c>
      <c r="J70" s="72">
        <v>7</v>
      </c>
    </row>
    <row r="71" spans="1:12" s="58" customFormat="1" ht="12.75">
      <c r="A71" s="35"/>
      <c r="B71" s="65"/>
      <c r="C71" s="69"/>
      <c r="D71" s="54"/>
      <c r="E71" s="5" t="s">
        <v>19</v>
      </c>
      <c r="F71" s="4"/>
      <c r="G71" s="7"/>
      <c r="H71" s="5"/>
      <c r="I71" s="27"/>
      <c r="J71" s="5"/>
      <c r="L71" s="18"/>
    </row>
    <row r="72" spans="1:10" s="18" customFormat="1" ht="11.25">
      <c r="A72" s="70"/>
      <c r="B72" s="68"/>
      <c r="C72" s="68"/>
      <c r="D72" s="55"/>
      <c r="E72" s="8"/>
      <c r="F72" s="8"/>
      <c r="G72" s="10"/>
      <c r="H72" s="8"/>
      <c r="I72" s="29"/>
      <c r="J72" s="15"/>
    </row>
    <row r="73" spans="1:10" s="18" customFormat="1" ht="11.25">
      <c r="A73" s="70"/>
      <c r="B73" s="68"/>
      <c r="C73" s="68"/>
      <c r="D73" s="55"/>
      <c r="E73" s="8" t="s">
        <v>6</v>
      </c>
      <c r="F73" s="8"/>
      <c r="G73" s="10"/>
      <c r="H73" s="8"/>
      <c r="I73" s="28">
        <f>SUM(I61:I70)</f>
        <v>327984204.53999996</v>
      </c>
      <c r="J73" s="80">
        <f>SUM(J61:J70)</f>
        <v>14</v>
      </c>
    </row>
    <row r="74" spans="1:10" s="18" customFormat="1" ht="11.25">
      <c r="A74" s="70"/>
      <c r="B74" s="68"/>
      <c r="C74" s="68"/>
      <c r="D74" s="55"/>
      <c r="E74" s="8"/>
      <c r="F74" s="8"/>
      <c r="G74" s="10"/>
      <c r="H74" s="8"/>
      <c r="I74" s="27"/>
      <c r="J74" s="5"/>
    </row>
    <row r="75" spans="1:10" s="18" customFormat="1" ht="11.25">
      <c r="A75" s="31"/>
      <c r="B75" s="15"/>
      <c r="C75" s="15"/>
      <c r="D75" s="16"/>
      <c r="E75" s="15"/>
      <c r="F75" s="15"/>
      <c r="G75" s="17"/>
      <c r="H75" s="15"/>
      <c r="I75" s="28"/>
      <c r="J75" s="28"/>
    </row>
    <row r="76" spans="1:10" s="18" customFormat="1" ht="11.25">
      <c r="A76" s="3"/>
      <c r="B76" s="8"/>
      <c r="C76" s="8"/>
      <c r="D76" s="9"/>
      <c r="E76" s="8" t="s">
        <v>25</v>
      </c>
      <c r="F76" s="8"/>
      <c r="G76" s="10"/>
      <c r="H76" s="8"/>
      <c r="I76" s="50">
        <f>'MAY 17, 2022'!I38</f>
        <v>615245066.5699999</v>
      </c>
      <c r="J76" s="72">
        <f>'MAY 17, 2022'!J38</f>
        <v>45</v>
      </c>
    </row>
    <row r="77" spans="1:10" s="18" customFormat="1" ht="11.25">
      <c r="A77" s="35"/>
      <c r="B77" s="5"/>
      <c r="C77" s="5"/>
      <c r="D77" s="6"/>
      <c r="E77" s="5"/>
      <c r="F77" s="5"/>
      <c r="G77" s="7"/>
      <c r="H77" s="5"/>
      <c r="I77" s="28"/>
      <c r="J77" s="28"/>
    </row>
    <row r="78" spans="1:10" s="18" customFormat="1" ht="11.25">
      <c r="A78" s="31"/>
      <c r="B78" s="15"/>
      <c r="C78" s="15"/>
      <c r="D78" s="16"/>
      <c r="E78" s="15" t="s">
        <v>6</v>
      </c>
      <c r="F78" s="15"/>
      <c r="G78" s="17"/>
      <c r="H78" s="15"/>
      <c r="I78" s="29"/>
      <c r="J78" s="15"/>
    </row>
    <row r="79" spans="1:10" s="18" customFormat="1" ht="11.25">
      <c r="A79" s="3"/>
      <c r="B79" s="8"/>
      <c r="C79" s="8"/>
      <c r="D79" s="9"/>
      <c r="E79" s="8" t="s">
        <v>20</v>
      </c>
      <c r="F79" s="8"/>
      <c r="G79" s="10"/>
      <c r="H79" s="8"/>
      <c r="I79" s="28">
        <f>SUM(I73,I76)</f>
        <v>943229271.1099999</v>
      </c>
      <c r="J79" s="8">
        <f>SUM(J73,J76)</f>
        <v>59</v>
      </c>
    </row>
    <row r="80" spans="1:10" s="18" customFormat="1" ht="11.25">
      <c r="A80" s="35"/>
      <c r="B80" s="5"/>
      <c r="C80" s="5"/>
      <c r="D80" s="6"/>
      <c r="E80" s="5" t="s">
        <v>21</v>
      </c>
      <c r="F80" s="5"/>
      <c r="G80" s="7"/>
      <c r="H80" s="5"/>
      <c r="I80" s="27"/>
      <c r="J80" s="5"/>
    </row>
    <row r="81" spans="2:10" s="18" customFormat="1" ht="11.25">
      <c r="B81" s="11"/>
      <c r="C81" s="11"/>
      <c r="D81" s="12"/>
      <c r="E81" s="11"/>
      <c r="F81" s="11"/>
      <c r="G81" s="13"/>
      <c r="H81" s="11"/>
      <c r="J81" s="11"/>
    </row>
    <row r="82" spans="2:10" s="18" customFormat="1" ht="11.25">
      <c r="B82" s="11"/>
      <c r="C82" s="11"/>
      <c r="D82" s="12"/>
      <c r="E82" s="11"/>
      <c r="F82" s="11"/>
      <c r="G82" s="13"/>
      <c r="H82" s="11"/>
      <c r="J82" s="11"/>
    </row>
    <row r="83" spans="2:10" s="18" customFormat="1" ht="11.25">
      <c r="B83" s="11"/>
      <c r="C83" s="11"/>
      <c r="D83" s="12"/>
      <c r="E83" s="11"/>
      <c r="F83" s="11"/>
      <c r="G83" s="13"/>
      <c r="H83" s="11"/>
      <c r="J83" s="11"/>
    </row>
  </sheetData>
  <sheetProtection/>
  <mergeCells count="2">
    <mergeCell ref="A1:J1"/>
    <mergeCell ref="A2:J2"/>
  </mergeCells>
  <conditionalFormatting sqref="B12:C12">
    <cfRule type="expression" priority="194" dxfId="0" stopIfTrue="1">
      <formula>B12="County"</formula>
    </cfRule>
  </conditionalFormatting>
  <conditionalFormatting sqref="B9:C9">
    <cfRule type="expression" priority="193" dxfId="0" stopIfTrue="1">
      <formula>B9="WBS #"</formula>
    </cfRule>
  </conditionalFormatting>
  <conditionalFormatting sqref="A10:A11">
    <cfRule type="expression" priority="192" dxfId="0" stopIfTrue="1">
      <formula>A10="RPN #"</formula>
    </cfRule>
  </conditionalFormatting>
  <conditionalFormatting sqref="D10:D11">
    <cfRule type="expression" priority="191" dxfId="0" stopIfTrue="1">
      <formula>D10="LEN"</formula>
    </cfRule>
  </conditionalFormatting>
  <conditionalFormatting sqref="D12">
    <cfRule type="expression" priority="190" dxfId="0" stopIfTrue="1">
      <formula>D12="TIP"</formula>
    </cfRule>
  </conditionalFormatting>
  <conditionalFormatting sqref="E9">
    <cfRule type="expression" priority="189" dxfId="0" stopIfTrue="1">
      <formula>E9="DESC 1"</formula>
    </cfRule>
  </conditionalFormatting>
  <conditionalFormatting sqref="E10:E11">
    <cfRule type="expression" priority="188" dxfId="0" stopIfTrue="1">
      <formula>E10="DESC 2"</formula>
    </cfRule>
  </conditionalFormatting>
  <conditionalFormatting sqref="E12">
    <cfRule type="expression" priority="187" dxfId="0" stopIfTrue="1">
      <formula>E12="DESC 3"</formula>
    </cfRule>
  </conditionalFormatting>
  <conditionalFormatting sqref="G10">
    <cfRule type="expression" priority="186" dxfId="0" stopIfTrue="1">
      <formula>G10=0</formula>
    </cfRule>
  </conditionalFormatting>
  <conditionalFormatting sqref="H9">
    <cfRule type="expression" priority="185" dxfId="0" stopIfTrue="1">
      <formula>H9="AWARDEE NAME 1"</formula>
    </cfRule>
  </conditionalFormatting>
  <conditionalFormatting sqref="H10:H11">
    <cfRule type="expression" priority="184" dxfId="0" stopIfTrue="1">
      <formula>H10="AWARDEE NAME 2"</formula>
    </cfRule>
  </conditionalFormatting>
  <conditionalFormatting sqref="H12">
    <cfRule type="expression" priority="183" dxfId="0" stopIfTrue="1">
      <formula>H12="CITY, STATE"</formula>
    </cfRule>
  </conditionalFormatting>
  <conditionalFormatting sqref="I10">
    <cfRule type="expression" priority="182" dxfId="0" stopIfTrue="1">
      <formula>I10=0</formula>
    </cfRule>
  </conditionalFormatting>
  <conditionalFormatting sqref="J10:J11">
    <cfRule type="expression" priority="181" dxfId="0" stopIfTrue="1">
      <formula>J10&gt;NOW()</formula>
    </cfRule>
  </conditionalFormatting>
  <conditionalFormatting sqref="F9">
    <cfRule type="expression" priority="180" dxfId="0" stopIfTrue="1">
      <formula>F9="?"</formula>
    </cfRule>
  </conditionalFormatting>
  <conditionalFormatting sqref="F12">
    <cfRule type="expression" priority="179" dxfId="0" stopIfTrue="1">
      <formula>F12="?"</formula>
    </cfRule>
  </conditionalFormatting>
  <conditionalFormatting sqref="I61">
    <cfRule type="expression" priority="178" dxfId="0" stopIfTrue="1">
      <formula>I61=0</formula>
    </cfRule>
  </conditionalFormatting>
  <conditionalFormatting sqref="I64">
    <cfRule type="expression" priority="177" dxfId="0" stopIfTrue="1">
      <formula>I64=0</formula>
    </cfRule>
  </conditionalFormatting>
  <conditionalFormatting sqref="I67">
    <cfRule type="expression" priority="176" dxfId="0" stopIfTrue="1">
      <formula>I67=0</formula>
    </cfRule>
  </conditionalFormatting>
  <conditionalFormatting sqref="I76">
    <cfRule type="expression" priority="175" dxfId="0" stopIfTrue="1">
      <formula>I76=0</formula>
    </cfRule>
  </conditionalFormatting>
  <conditionalFormatting sqref="J61">
    <cfRule type="expression" priority="174" dxfId="0" stopIfTrue="1">
      <formula>J61=0</formula>
    </cfRule>
  </conditionalFormatting>
  <conditionalFormatting sqref="J64">
    <cfRule type="expression" priority="173" dxfId="0" stopIfTrue="1">
      <formula>J64=0</formula>
    </cfRule>
  </conditionalFormatting>
  <conditionalFormatting sqref="J67">
    <cfRule type="expression" priority="172" dxfId="0" stopIfTrue="1">
      <formula>J67=0</formula>
    </cfRule>
  </conditionalFormatting>
  <conditionalFormatting sqref="J76">
    <cfRule type="expression" priority="171" dxfId="0" stopIfTrue="1">
      <formula>J76=0</formula>
    </cfRule>
  </conditionalFormatting>
  <conditionalFormatting sqref="E60">
    <cfRule type="expression" priority="170" dxfId="0" stopIfTrue="1">
      <formula>E60="FED TYPE 1"</formula>
    </cfRule>
  </conditionalFormatting>
  <conditionalFormatting sqref="E61">
    <cfRule type="expression" priority="169" dxfId="0" stopIfTrue="1">
      <formula>E61="FED TYPE 2"</formula>
    </cfRule>
  </conditionalFormatting>
  <conditionalFormatting sqref="E63">
    <cfRule type="expression" priority="168" dxfId="0" stopIfTrue="1">
      <formula>E63="FED TYPE 1"</formula>
    </cfRule>
  </conditionalFormatting>
  <conditionalFormatting sqref="E64">
    <cfRule type="expression" priority="167" dxfId="0" stopIfTrue="1">
      <formula>E64="FED TYPE 2"</formula>
    </cfRule>
  </conditionalFormatting>
  <conditionalFormatting sqref="E66">
    <cfRule type="expression" priority="166" dxfId="0" stopIfTrue="1">
      <formula>E66="FED TYPE 1"</formula>
    </cfRule>
  </conditionalFormatting>
  <conditionalFormatting sqref="E67">
    <cfRule type="expression" priority="165" dxfId="0" stopIfTrue="1">
      <formula>E67="FED TYPE 2"</formula>
    </cfRule>
  </conditionalFormatting>
  <conditionalFormatting sqref="J70">
    <cfRule type="expression" priority="164" dxfId="0" stopIfTrue="1">
      <formula>J70=0</formula>
    </cfRule>
  </conditionalFormatting>
  <conditionalFormatting sqref="I70">
    <cfRule type="expression" priority="163" dxfId="0" stopIfTrue="1">
      <formula>I70=0</formula>
    </cfRule>
  </conditionalFormatting>
  <conditionalFormatting sqref="A1:J1">
    <cfRule type="expression" priority="162" dxfId="0" stopIfTrue="1">
      <formula>SEARCH("Template",CELL("filename",A1))&gt;0</formula>
    </cfRule>
  </conditionalFormatting>
  <conditionalFormatting sqref="A2:J2">
    <cfRule type="expression" priority="161" dxfId="0" stopIfTrue="1">
      <formula>A2="LETTING OF "</formula>
    </cfRule>
  </conditionalFormatting>
  <conditionalFormatting sqref="A14">
    <cfRule type="expression" priority="160" dxfId="0" stopIfTrue="1">
      <formula>A14="RPN #"</formula>
    </cfRule>
  </conditionalFormatting>
  <conditionalFormatting sqref="D14">
    <cfRule type="expression" priority="159" dxfId="0" stopIfTrue="1">
      <formula>D14="LEN"</formula>
    </cfRule>
  </conditionalFormatting>
  <conditionalFormatting sqref="D15">
    <cfRule type="expression" priority="158" dxfId="0" stopIfTrue="1">
      <formula>D15="TIP"</formula>
    </cfRule>
  </conditionalFormatting>
  <conditionalFormatting sqref="E13">
    <cfRule type="expression" priority="157" dxfId="0" stopIfTrue="1">
      <formula>E13="DESC 1"</formula>
    </cfRule>
  </conditionalFormatting>
  <conditionalFormatting sqref="E14">
    <cfRule type="expression" priority="156" dxfId="0" stopIfTrue="1">
      <formula>E14="DESC 2"</formula>
    </cfRule>
  </conditionalFormatting>
  <conditionalFormatting sqref="E15">
    <cfRule type="expression" priority="155" dxfId="0" stopIfTrue="1">
      <formula>E15="DESC 3"</formula>
    </cfRule>
  </conditionalFormatting>
  <conditionalFormatting sqref="G14">
    <cfRule type="expression" priority="154" dxfId="0" stopIfTrue="1">
      <formula>G14=0</formula>
    </cfRule>
  </conditionalFormatting>
  <conditionalFormatting sqref="H13">
    <cfRule type="expression" priority="153" dxfId="0" stopIfTrue="1">
      <formula>H13="AWARDEE NAME 1"</formula>
    </cfRule>
  </conditionalFormatting>
  <conditionalFormatting sqref="H14">
    <cfRule type="expression" priority="152" dxfId="0" stopIfTrue="1">
      <formula>H14="AWARDEE NAME 2"</formula>
    </cfRule>
  </conditionalFormatting>
  <conditionalFormatting sqref="H15">
    <cfRule type="expression" priority="151" dxfId="0" stopIfTrue="1">
      <formula>H15="CITY, STATE"</formula>
    </cfRule>
  </conditionalFormatting>
  <conditionalFormatting sqref="I14">
    <cfRule type="expression" priority="150" dxfId="0" stopIfTrue="1">
      <formula>I14=0</formula>
    </cfRule>
  </conditionalFormatting>
  <conditionalFormatting sqref="J14">
    <cfRule type="expression" priority="149" dxfId="0" stopIfTrue="1">
      <formula>J14&gt;NOW()</formula>
    </cfRule>
  </conditionalFormatting>
  <conditionalFormatting sqref="F13">
    <cfRule type="expression" priority="148" dxfId="0" stopIfTrue="1">
      <formula>F13="?"</formula>
    </cfRule>
  </conditionalFormatting>
  <conditionalFormatting sqref="F15">
    <cfRule type="expression" priority="147" dxfId="0" stopIfTrue="1">
      <formula>F15="?"</formula>
    </cfRule>
  </conditionalFormatting>
  <conditionalFormatting sqref="A17">
    <cfRule type="expression" priority="146" dxfId="0" stopIfTrue="1">
      <formula>A17="RPN #"</formula>
    </cfRule>
  </conditionalFormatting>
  <conditionalFormatting sqref="D17">
    <cfRule type="expression" priority="145" dxfId="0" stopIfTrue="1">
      <formula>D17="LEN"</formula>
    </cfRule>
  </conditionalFormatting>
  <conditionalFormatting sqref="D18">
    <cfRule type="expression" priority="144" dxfId="0" stopIfTrue="1">
      <formula>D18="TIP"</formula>
    </cfRule>
  </conditionalFormatting>
  <conditionalFormatting sqref="E16">
    <cfRule type="expression" priority="143" dxfId="0" stopIfTrue="1">
      <formula>E16="DESC 1"</formula>
    </cfRule>
  </conditionalFormatting>
  <conditionalFormatting sqref="E17">
    <cfRule type="expression" priority="142" dxfId="0" stopIfTrue="1">
      <formula>E17="DESC 2"</formula>
    </cfRule>
  </conditionalFormatting>
  <conditionalFormatting sqref="E18">
    <cfRule type="expression" priority="141" dxfId="0" stopIfTrue="1">
      <formula>E18="DESC 3"</formula>
    </cfRule>
  </conditionalFormatting>
  <conditionalFormatting sqref="G17">
    <cfRule type="expression" priority="140" dxfId="0" stopIfTrue="1">
      <formula>G17=0</formula>
    </cfRule>
  </conditionalFormatting>
  <conditionalFormatting sqref="H16">
    <cfRule type="expression" priority="139" dxfId="0" stopIfTrue="1">
      <formula>H16="AWARDEE NAME 1"</formula>
    </cfRule>
  </conditionalFormatting>
  <conditionalFormatting sqref="H17">
    <cfRule type="expression" priority="138" dxfId="0" stopIfTrue="1">
      <formula>H17="AWARDEE NAME 2"</formula>
    </cfRule>
  </conditionalFormatting>
  <conditionalFormatting sqref="H18">
    <cfRule type="expression" priority="137" dxfId="0" stopIfTrue="1">
      <formula>H18="CITY, STATE"</formula>
    </cfRule>
  </conditionalFormatting>
  <conditionalFormatting sqref="I17">
    <cfRule type="expression" priority="136" dxfId="0" stopIfTrue="1">
      <formula>I17=0</formula>
    </cfRule>
  </conditionalFormatting>
  <conditionalFormatting sqref="J17">
    <cfRule type="expression" priority="135" dxfId="0" stopIfTrue="1">
      <formula>J17&gt;NOW()</formula>
    </cfRule>
  </conditionalFormatting>
  <conditionalFormatting sqref="F16">
    <cfRule type="expression" priority="134" dxfId="0" stopIfTrue="1">
      <formula>F16="?"</formula>
    </cfRule>
  </conditionalFormatting>
  <conditionalFormatting sqref="F18">
    <cfRule type="expression" priority="133" dxfId="0" stopIfTrue="1">
      <formula>F18="?"</formula>
    </cfRule>
  </conditionalFormatting>
  <conditionalFormatting sqref="A20">
    <cfRule type="expression" priority="132" dxfId="0" stopIfTrue="1">
      <formula>A20="RPN #"</formula>
    </cfRule>
  </conditionalFormatting>
  <conditionalFormatting sqref="D20">
    <cfRule type="expression" priority="131" dxfId="0" stopIfTrue="1">
      <formula>D20="LEN"</formula>
    </cfRule>
  </conditionalFormatting>
  <conditionalFormatting sqref="D21">
    <cfRule type="expression" priority="130" dxfId="0" stopIfTrue="1">
      <formula>D21="TIP"</formula>
    </cfRule>
  </conditionalFormatting>
  <conditionalFormatting sqref="E19">
    <cfRule type="expression" priority="129" dxfId="0" stopIfTrue="1">
      <formula>E19="DESC 1"</formula>
    </cfRule>
  </conditionalFormatting>
  <conditionalFormatting sqref="E20">
    <cfRule type="expression" priority="128" dxfId="0" stopIfTrue="1">
      <formula>E20="DESC 2"</formula>
    </cfRule>
  </conditionalFormatting>
  <conditionalFormatting sqref="E21">
    <cfRule type="expression" priority="127" dxfId="0" stopIfTrue="1">
      <formula>E21="DESC 3"</formula>
    </cfRule>
  </conditionalFormatting>
  <conditionalFormatting sqref="G20">
    <cfRule type="expression" priority="126" dxfId="0" stopIfTrue="1">
      <formula>G20=0</formula>
    </cfRule>
  </conditionalFormatting>
  <conditionalFormatting sqref="H19">
    <cfRule type="expression" priority="125" dxfId="0" stopIfTrue="1">
      <formula>H19="AWARDEE NAME 1"</formula>
    </cfRule>
  </conditionalFormatting>
  <conditionalFormatting sqref="H20">
    <cfRule type="expression" priority="124" dxfId="0" stopIfTrue="1">
      <formula>H20="AWARDEE NAME 2"</formula>
    </cfRule>
  </conditionalFormatting>
  <conditionalFormatting sqref="H21">
    <cfRule type="expression" priority="123" dxfId="0" stopIfTrue="1">
      <formula>H21="CITY, STATE"</formula>
    </cfRule>
  </conditionalFormatting>
  <conditionalFormatting sqref="I20">
    <cfRule type="expression" priority="122" dxfId="0" stopIfTrue="1">
      <formula>I20=0</formula>
    </cfRule>
  </conditionalFormatting>
  <conditionalFormatting sqref="J20">
    <cfRule type="expression" priority="121" dxfId="0" stopIfTrue="1">
      <formula>J20&gt;NOW()</formula>
    </cfRule>
  </conditionalFormatting>
  <conditionalFormatting sqref="F19">
    <cfRule type="expression" priority="120" dxfId="0" stopIfTrue="1">
      <formula>F19="?"</formula>
    </cfRule>
  </conditionalFormatting>
  <conditionalFormatting sqref="F21">
    <cfRule type="expression" priority="119" dxfId="0" stopIfTrue="1">
      <formula>F21="?"</formula>
    </cfRule>
  </conditionalFormatting>
  <conditionalFormatting sqref="A23">
    <cfRule type="expression" priority="118" dxfId="0" stopIfTrue="1">
      <formula>A23="RPN #"</formula>
    </cfRule>
  </conditionalFormatting>
  <conditionalFormatting sqref="D23">
    <cfRule type="expression" priority="117" dxfId="0" stopIfTrue="1">
      <formula>D23="LEN"</formula>
    </cfRule>
  </conditionalFormatting>
  <conditionalFormatting sqref="D24">
    <cfRule type="expression" priority="116" dxfId="0" stopIfTrue="1">
      <formula>D24="TIP"</formula>
    </cfRule>
  </conditionalFormatting>
  <conditionalFormatting sqref="E22">
    <cfRule type="expression" priority="115" dxfId="0" stopIfTrue="1">
      <formula>E22="DESC 1"</formula>
    </cfRule>
  </conditionalFormatting>
  <conditionalFormatting sqref="E23">
    <cfRule type="expression" priority="114" dxfId="0" stopIfTrue="1">
      <formula>E23="DESC 2"</formula>
    </cfRule>
  </conditionalFormatting>
  <conditionalFormatting sqref="E24">
    <cfRule type="expression" priority="113" dxfId="0" stopIfTrue="1">
      <formula>E24="DESC 3"</formula>
    </cfRule>
  </conditionalFormatting>
  <conditionalFormatting sqref="G23">
    <cfRule type="expression" priority="112" dxfId="0" stopIfTrue="1">
      <formula>G23=0</formula>
    </cfRule>
  </conditionalFormatting>
  <conditionalFormatting sqref="H22">
    <cfRule type="expression" priority="111" dxfId="0" stopIfTrue="1">
      <formula>H22="AWARDEE NAME 1"</formula>
    </cfRule>
  </conditionalFormatting>
  <conditionalFormatting sqref="H23">
    <cfRule type="expression" priority="110" dxfId="0" stopIfTrue="1">
      <formula>H23="AWARDEE NAME 2"</formula>
    </cfRule>
  </conditionalFormatting>
  <conditionalFormatting sqref="H24">
    <cfRule type="expression" priority="109" dxfId="0" stopIfTrue="1">
      <formula>H24="CITY, STATE"</formula>
    </cfRule>
  </conditionalFormatting>
  <conditionalFormatting sqref="I23">
    <cfRule type="expression" priority="108" dxfId="0" stopIfTrue="1">
      <formula>I23=0</formula>
    </cfRule>
  </conditionalFormatting>
  <conditionalFormatting sqref="J23">
    <cfRule type="expression" priority="107" dxfId="0" stopIfTrue="1">
      <formula>J23&gt;NOW()</formula>
    </cfRule>
  </conditionalFormatting>
  <conditionalFormatting sqref="F22">
    <cfRule type="expression" priority="106" dxfId="0" stopIfTrue="1">
      <formula>F22="?"</formula>
    </cfRule>
  </conditionalFormatting>
  <conditionalFormatting sqref="F24">
    <cfRule type="expression" priority="105" dxfId="0" stopIfTrue="1">
      <formula>F24="?"</formula>
    </cfRule>
  </conditionalFormatting>
  <conditionalFormatting sqref="A26">
    <cfRule type="expression" priority="104" dxfId="0" stopIfTrue="1">
      <formula>A26="RPN #"</formula>
    </cfRule>
  </conditionalFormatting>
  <conditionalFormatting sqref="D26">
    <cfRule type="expression" priority="103" dxfId="0" stopIfTrue="1">
      <formula>D26="LEN"</formula>
    </cfRule>
  </conditionalFormatting>
  <conditionalFormatting sqref="D27">
    <cfRule type="expression" priority="102" dxfId="0" stopIfTrue="1">
      <formula>D27="TIP"</formula>
    </cfRule>
  </conditionalFormatting>
  <conditionalFormatting sqref="E25">
    <cfRule type="expression" priority="101" dxfId="0" stopIfTrue="1">
      <formula>E25="DESC 1"</formula>
    </cfRule>
  </conditionalFormatting>
  <conditionalFormatting sqref="E26">
    <cfRule type="expression" priority="100" dxfId="0" stopIfTrue="1">
      <formula>E26="DESC 2"</formula>
    </cfRule>
  </conditionalFormatting>
  <conditionalFormatting sqref="E27">
    <cfRule type="expression" priority="99" dxfId="0" stopIfTrue="1">
      <formula>E27="DESC 3"</formula>
    </cfRule>
  </conditionalFormatting>
  <conditionalFormatting sqref="G26">
    <cfRule type="expression" priority="98" dxfId="0" stopIfTrue="1">
      <formula>G26=0</formula>
    </cfRule>
  </conditionalFormatting>
  <conditionalFormatting sqref="H25">
    <cfRule type="expression" priority="97" dxfId="0" stopIfTrue="1">
      <formula>H25="AWARDEE NAME 1"</formula>
    </cfRule>
  </conditionalFormatting>
  <conditionalFormatting sqref="H26">
    <cfRule type="expression" priority="96" dxfId="0" stopIfTrue="1">
      <formula>H26="AWARDEE NAME 2"</formula>
    </cfRule>
  </conditionalFormatting>
  <conditionalFormatting sqref="H27">
    <cfRule type="expression" priority="95" dxfId="0" stopIfTrue="1">
      <formula>H27="CITY, STATE"</formula>
    </cfRule>
  </conditionalFormatting>
  <conditionalFormatting sqref="I26">
    <cfRule type="expression" priority="94" dxfId="0" stopIfTrue="1">
      <formula>I26=0</formula>
    </cfRule>
  </conditionalFormatting>
  <conditionalFormatting sqref="J26">
    <cfRule type="expression" priority="93" dxfId="0" stopIfTrue="1">
      <formula>J26&gt;NOW()</formula>
    </cfRule>
  </conditionalFormatting>
  <conditionalFormatting sqref="F25">
    <cfRule type="expression" priority="92" dxfId="0" stopIfTrue="1">
      <formula>F25="?"</formula>
    </cfRule>
  </conditionalFormatting>
  <conditionalFormatting sqref="F27">
    <cfRule type="expression" priority="91" dxfId="0" stopIfTrue="1">
      <formula>F27="?"</formula>
    </cfRule>
  </conditionalFormatting>
  <conditionalFormatting sqref="A29">
    <cfRule type="expression" priority="90" dxfId="0" stopIfTrue="1">
      <formula>A29="RPN #"</formula>
    </cfRule>
  </conditionalFormatting>
  <conditionalFormatting sqref="D29">
    <cfRule type="expression" priority="89" dxfId="0" stopIfTrue="1">
      <formula>D29="LEN"</formula>
    </cfRule>
  </conditionalFormatting>
  <conditionalFormatting sqref="D30">
    <cfRule type="expression" priority="88" dxfId="0" stopIfTrue="1">
      <formula>D30="TIP"</formula>
    </cfRule>
  </conditionalFormatting>
  <conditionalFormatting sqref="E28">
    <cfRule type="expression" priority="87" dxfId="0" stopIfTrue="1">
      <formula>E28="DESC 1"</formula>
    </cfRule>
  </conditionalFormatting>
  <conditionalFormatting sqref="E29">
    <cfRule type="expression" priority="86" dxfId="0" stopIfTrue="1">
      <formula>E29="DESC 2"</formula>
    </cfRule>
  </conditionalFormatting>
  <conditionalFormatting sqref="E30">
    <cfRule type="expression" priority="85" dxfId="0" stopIfTrue="1">
      <formula>E30="DESC 3"</formula>
    </cfRule>
  </conditionalFormatting>
  <conditionalFormatting sqref="G29">
    <cfRule type="expression" priority="84" dxfId="0" stopIfTrue="1">
      <formula>G29=0</formula>
    </cfRule>
  </conditionalFormatting>
  <conditionalFormatting sqref="H28">
    <cfRule type="expression" priority="83" dxfId="0" stopIfTrue="1">
      <formula>H28="AWARDEE NAME 1"</formula>
    </cfRule>
  </conditionalFormatting>
  <conditionalFormatting sqref="H29">
    <cfRule type="expression" priority="82" dxfId="0" stopIfTrue="1">
      <formula>H29="AWARDEE NAME 2"</formula>
    </cfRule>
  </conditionalFormatting>
  <conditionalFormatting sqref="H30">
    <cfRule type="expression" priority="81" dxfId="0" stopIfTrue="1">
      <formula>H30="CITY, STATE"</formula>
    </cfRule>
  </conditionalFormatting>
  <conditionalFormatting sqref="I29">
    <cfRule type="expression" priority="80" dxfId="0" stopIfTrue="1">
      <formula>I29=0</formula>
    </cfRule>
  </conditionalFormatting>
  <conditionalFormatting sqref="J29">
    <cfRule type="expression" priority="79" dxfId="0" stopIfTrue="1">
      <formula>J29&gt;NOW()</formula>
    </cfRule>
  </conditionalFormatting>
  <conditionalFormatting sqref="F28">
    <cfRule type="expression" priority="78" dxfId="0" stopIfTrue="1">
      <formula>F28="?"</formula>
    </cfRule>
  </conditionalFormatting>
  <conditionalFormatting sqref="F30">
    <cfRule type="expression" priority="77" dxfId="0" stopIfTrue="1">
      <formula>F30="?"</formula>
    </cfRule>
  </conditionalFormatting>
  <conditionalFormatting sqref="A32">
    <cfRule type="expression" priority="76" dxfId="0" stopIfTrue="1">
      <formula>A32="RPN #"</formula>
    </cfRule>
  </conditionalFormatting>
  <conditionalFormatting sqref="D32">
    <cfRule type="expression" priority="75" dxfId="0" stopIfTrue="1">
      <formula>D32="LEN"</formula>
    </cfRule>
  </conditionalFormatting>
  <conditionalFormatting sqref="D33">
    <cfRule type="expression" priority="74" dxfId="0" stopIfTrue="1">
      <formula>D33="TIP"</formula>
    </cfRule>
  </conditionalFormatting>
  <conditionalFormatting sqref="E31">
    <cfRule type="expression" priority="73" dxfId="0" stopIfTrue="1">
      <formula>E31="DESC 1"</formula>
    </cfRule>
  </conditionalFormatting>
  <conditionalFormatting sqref="E32">
    <cfRule type="expression" priority="72" dxfId="0" stopIfTrue="1">
      <formula>E32="DESC 2"</formula>
    </cfRule>
  </conditionalFormatting>
  <conditionalFormatting sqref="E33">
    <cfRule type="expression" priority="71" dxfId="0" stopIfTrue="1">
      <formula>E33="DESC 3"</formula>
    </cfRule>
  </conditionalFormatting>
  <conditionalFormatting sqref="G32">
    <cfRule type="expression" priority="70" dxfId="0" stopIfTrue="1">
      <formula>G32=0</formula>
    </cfRule>
  </conditionalFormatting>
  <conditionalFormatting sqref="H31">
    <cfRule type="expression" priority="69" dxfId="0" stopIfTrue="1">
      <formula>H31="AWARDEE NAME 1"</formula>
    </cfRule>
  </conditionalFormatting>
  <conditionalFormatting sqref="H32">
    <cfRule type="expression" priority="68" dxfId="0" stopIfTrue="1">
      <formula>H32="AWARDEE NAME 2"</formula>
    </cfRule>
  </conditionalFormatting>
  <conditionalFormatting sqref="H33">
    <cfRule type="expression" priority="67" dxfId="0" stopIfTrue="1">
      <formula>H33="CITY, STATE"</formula>
    </cfRule>
  </conditionalFormatting>
  <conditionalFormatting sqref="I32">
    <cfRule type="expression" priority="66" dxfId="0" stopIfTrue="1">
      <formula>I32=0</formula>
    </cfRule>
  </conditionalFormatting>
  <conditionalFormatting sqref="J32">
    <cfRule type="expression" priority="65" dxfId="0" stopIfTrue="1">
      <formula>J32&gt;NOW()</formula>
    </cfRule>
  </conditionalFormatting>
  <conditionalFormatting sqref="F31">
    <cfRule type="expression" priority="64" dxfId="0" stopIfTrue="1">
      <formula>F31="?"</formula>
    </cfRule>
  </conditionalFormatting>
  <conditionalFormatting sqref="F33">
    <cfRule type="expression" priority="63" dxfId="0" stopIfTrue="1">
      <formula>F33="?"</formula>
    </cfRule>
  </conditionalFormatting>
  <conditionalFormatting sqref="A35:A36 A39 A42 A45">
    <cfRule type="expression" priority="62" dxfId="0" stopIfTrue="1">
      <formula>A35="RPN #"</formula>
    </cfRule>
  </conditionalFormatting>
  <conditionalFormatting sqref="D35:D36 D39 D42 D45">
    <cfRule type="expression" priority="61" dxfId="0" stopIfTrue="1">
      <formula>D35="LEN"</formula>
    </cfRule>
  </conditionalFormatting>
  <conditionalFormatting sqref="D37 D40 D43 D46">
    <cfRule type="expression" priority="60" dxfId="0" stopIfTrue="1">
      <formula>D37="TIP"</formula>
    </cfRule>
  </conditionalFormatting>
  <conditionalFormatting sqref="E34 E38 E41 E44">
    <cfRule type="expression" priority="59" dxfId="0" stopIfTrue="1">
      <formula>E34="DESC 1"</formula>
    </cfRule>
  </conditionalFormatting>
  <conditionalFormatting sqref="E35:E36 E39 E42 E45">
    <cfRule type="expression" priority="58" dxfId="0" stopIfTrue="1">
      <formula>E35="DESC 2"</formula>
    </cfRule>
  </conditionalFormatting>
  <conditionalFormatting sqref="E37 E40 E43 E46">
    <cfRule type="expression" priority="57" dxfId="0" stopIfTrue="1">
      <formula>E37="DESC 3"</formula>
    </cfRule>
  </conditionalFormatting>
  <conditionalFormatting sqref="G35 G39 G42 G45">
    <cfRule type="expression" priority="56" dxfId="0" stopIfTrue="1">
      <formula>G35=0</formula>
    </cfRule>
  </conditionalFormatting>
  <conditionalFormatting sqref="H34 H38 H41 H44">
    <cfRule type="expression" priority="55" dxfId="0" stopIfTrue="1">
      <formula>H34="AWARDEE NAME 1"</formula>
    </cfRule>
  </conditionalFormatting>
  <conditionalFormatting sqref="H35:H36 H39 H42 H45">
    <cfRule type="expression" priority="54" dxfId="0" stopIfTrue="1">
      <formula>H35="AWARDEE NAME 2"</formula>
    </cfRule>
  </conditionalFormatting>
  <conditionalFormatting sqref="H37 H40 H43 H46">
    <cfRule type="expression" priority="53" dxfId="0" stopIfTrue="1">
      <formula>H37="CITY, STATE"</formula>
    </cfRule>
  </conditionalFormatting>
  <conditionalFormatting sqref="I35 I39 I42 I45">
    <cfRule type="expression" priority="52" dxfId="0" stopIfTrue="1">
      <formula>I35=0</formula>
    </cfRule>
  </conditionalFormatting>
  <conditionalFormatting sqref="J35:J36 J39 J42 J45">
    <cfRule type="expression" priority="51" dxfId="0" stopIfTrue="1">
      <formula>J35&gt;NOW()</formula>
    </cfRule>
  </conditionalFormatting>
  <conditionalFormatting sqref="F34 F38 F41 F44">
    <cfRule type="expression" priority="50" dxfId="0" stopIfTrue="1">
      <formula>F34="?"</formula>
    </cfRule>
  </conditionalFormatting>
  <conditionalFormatting sqref="F37 F40 F43 F46">
    <cfRule type="expression" priority="49" dxfId="0" stopIfTrue="1">
      <formula>F37="?"</formula>
    </cfRule>
  </conditionalFormatting>
  <conditionalFormatting sqref="A48 A51 A54">
    <cfRule type="expression" priority="48" dxfId="0" stopIfTrue="1">
      <formula>A48="RPN #"</formula>
    </cfRule>
  </conditionalFormatting>
  <conditionalFormatting sqref="D48 D51 D54">
    <cfRule type="expression" priority="47" dxfId="0" stopIfTrue="1">
      <formula>D48="LEN"</formula>
    </cfRule>
  </conditionalFormatting>
  <conditionalFormatting sqref="D49 D52 D55">
    <cfRule type="expression" priority="46" dxfId="0" stopIfTrue="1">
      <formula>D49="TIP"</formula>
    </cfRule>
  </conditionalFormatting>
  <conditionalFormatting sqref="E47 E50 E53">
    <cfRule type="expression" priority="45" dxfId="0" stopIfTrue="1">
      <formula>E47="DESC 1"</formula>
    </cfRule>
  </conditionalFormatting>
  <conditionalFormatting sqref="E48 E51 E54">
    <cfRule type="expression" priority="44" dxfId="0" stopIfTrue="1">
      <formula>E48="DESC 2"</formula>
    </cfRule>
  </conditionalFormatting>
  <conditionalFormatting sqref="E49 E52 E55">
    <cfRule type="expression" priority="43" dxfId="0" stopIfTrue="1">
      <formula>E49="DESC 3"</formula>
    </cfRule>
  </conditionalFormatting>
  <conditionalFormatting sqref="G48 G51 G54">
    <cfRule type="expression" priority="42" dxfId="0" stopIfTrue="1">
      <formula>G48=0</formula>
    </cfRule>
  </conditionalFormatting>
  <conditionalFormatting sqref="H47 H50 H53">
    <cfRule type="expression" priority="41" dxfId="0" stopIfTrue="1">
      <formula>H47="AWARDEE NAME 1"</formula>
    </cfRule>
  </conditionalFormatting>
  <conditionalFormatting sqref="H48 H51 H54">
    <cfRule type="expression" priority="40" dxfId="0" stopIfTrue="1">
      <formula>H48="AWARDEE NAME 2"</formula>
    </cfRule>
  </conditionalFormatting>
  <conditionalFormatting sqref="H49 H52 H55">
    <cfRule type="expression" priority="39" dxfId="0" stopIfTrue="1">
      <formula>H49="CITY, STATE"</formula>
    </cfRule>
  </conditionalFormatting>
  <conditionalFormatting sqref="I48 I51 I54">
    <cfRule type="expression" priority="38" dxfId="0" stopIfTrue="1">
      <formula>I48=0</formula>
    </cfRule>
  </conditionalFormatting>
  <conditionalFormatting sqref="J48 J51">
    <cfRule type="expression" priority="37" dxfId="0" stopIfTrue="1">
      <formula>J48&gt;NOW()</formula>
    </cfRule>
  </conditionalFormatting>
  <conditionalFormatting sqref="F47 F50 F53">
    <cfRule type="expression" priority="36" dxfId="0" stopIfTrue="1">
      <formula>F47="?"</formula>
    </cfRule>
  </conditionalFormatting>
  <conditionalFormatting sqref="F49 F52 F55">
    <cfRule type="expression" priority="35" dxfId="0" stopIfTrue="1">
      <formula>F49="?"</formula>
    </cfRule>
  </conditionalFormatting>
  <conditionalFormatting sqref="B61:C61">
    <cfRule type="expression" priority="34" dxfId="0" stopIfTrue="1">
      <formula>B61="FED CODE"</formula>
    </cfRule>
  </conditionalFormatting>
  <conditionalFormatting sqref="B64">
    <cfRule type="expression" priority="33" dxfId="0" stopIfTrue="1">
      <formula>B64="FED CODE"</formula>
    </cfRule>
  </conditionalFormatting>
  <conditionalFormatting sqref="B67">
    <cfRule type="expression" priority="32" dxfId="0" stopIfTrue="1">
      <formula>B67="FED CODE"</formula>
    </cfRule>
  </conditionalFormatting>
  <conditionalFormatting sqref="B10:B11">
    <cfRule type="expression" priority="31" dxfId="0" stopIfTrue="1">
      <formula>B10="FA #"</formula>
    </cfRule>
  </conditionalFormatting>
  <conditionalFormatting sqref="B15:C15 B18:C18 B21:C21 B24:C24 B27:C27 B30:C30 B33:C33 B37:C37 B40:C40 B43:C43 B46:C46 B49:C49 B52:C52 B55:C55">
    <cfRule type="expression" priority="30" dxfId="0" stopIfTrue="1">
      <formula>B15="County"</formula>
    </cfRule>
  </conditionalFormatting>
  <conditionalFormatting sqref="B13:C13 B16:C16 B19:C19 B22:C22 B25:C25 B28:C28 B31:C31 B34:C34 B38:C38 B41:C41 B44:C44 B47:C47 B50:C50 B53:C53">
    <cfRule type="expression" priority="29" dxfId="0" stopIfTrue="1">
      <formula>B13="WBS #"</formula>
    </cfRule>
  </conditionalFormatting>
  <conditionalFormatting sqref="B14 B17 B20 B23 B26 B29 B32 B35:B36 B39 B42 B45 B48 B51 B54">
    <cfRule type="expression" priority="28" dxfId="0" stopIfTrue="1">
      <formula>B14="FA #"</formula>
    </cfRule>
  </conditionalFormatting>
  <conditionalFormatting sqref="C64">
    <cfRule type="expression" priority="27" dxfId="0" stopIfTrue="1">
      <formula>C64="FED CODE"</formula>
    </cfRule>
  </conditionalFormatting>
  <conditionalFormatting sqref="C67">
    <cfRule type="expression" priority="26" dxfId="0" stopIfTrue="1">
      <formula>C67="FED CODE"</formula>
    </cfRule>
  </conditionalFormatting>
  <conditionalFormatting sqref="C54">
    <cfRule type="expression" priority="21" dxfId="0" stopIfTrue="1">
      <formula>C54="FED CODE"</formula>
    </cfRule>
  </conditionalFormatting>
  <conditionalFormatting sqref="C51">
    <cfRule type="expression" priority="20" dxfId="0" stopIfTrue="1">
      <formula>C51="FED CODE"</formula>
    </cfRule>
  </conditionalFormatting>
  <conditionalFormatting sqref="C48">
    <cfRule type="expression" priority="19" dxfId="0" stopIfTrue="1">
      <formula>C48="FED CODE"</formula>
    </cfRule>
  </conditionalFormatting>
  <conditionalFormatting sqref="C45">
    <cfRule type="expression" priority="18" dxfId="0" stopIfTrue="1">
      <formula>C45="FED CODE"</formula>
    </cfRule>
  </conditionalFormatting>
  <conditionalFormatting sqref="C42">
    <cfRule type="expression" priority="17" dxfId="0" stopIfTrue="1">
      <formula>C42="FED CODE"</formula>
    </cfRule>
  </conditionalFormatting>
  <conditionalFormatting sqref="C39">
    <cfRule type="expression" priority="16" dxfId="0" stopIfTrue="1">
      <formula>C39="FED CODE"</formula>
    </cfRule>
  </conditionalFormatting>
  <conditionalFormatting sqref="C35:C36">
    <cfRule type="expression" priority="15" dxfId="0" stopIfTrue="1">
      <formula>C35="FED CODE"</formula>
    </cfRule>
  </conditionalFormatting>
  <conditionalFormatting sqref="C32">
    <cfRule type="expression" priority="14" dxfId="0" stopIfTrue="1">
      <formula>C32="FED CODE"</formula>
    </cfRule>
  </conditionalFormatting>
  <conditionalFormatting sqref="C29">
    <cfRule type="expression" priority="13" dxfId="0" stopIfTrue="1">
      <formula>C29="FED CODE"</formula>
    </cfRule>
  </conditionalFormatting>
  <conditionalFormatting sqref="C26">
    <cfRule type="expression" priority="12" dxfId="0" stopIfTrue="1">
      <formula>C26="FED CODE"</formula>
    </cfRule>
  </conditionalFormatting>
  <conditionalFormatting sqref="C23">
    <cfRule type="expression" priority="11" dxfId="0" stopIfTrue="1">
      <formula>C23="FED CODE"</formula>
    </cfRule>
  </conditionalFormatting>
  <conditionalFormatting sqref="C20">
    <cfRule type="expression" priority="10" dxfId="0" stopIfTrue="1">
      <formula>C20="FED CODE"</formula>
    </cfRule>
  </conditionalFormatting>
  <conditionalFormatting sqref="C17">
    <cfRule type="expression" priority="9" dxfId="0" stopIfTrue="1">
      <formula>C17="FED CODE"</formula>
    </cfRule>
  </conditionalFormatting>
  <conditionalFormatting sqref="C10:C11">
    <cfRule type="expression" priority="8" dxfId="0" stopIfTrue="1">
      <formula>C10="FED CODE"</formula>
    </cfRule>
  </conditionalFormatting>
  <conditionalFormatting sqref="C14">
    <cfRule type="expression" priority="7" dxfId="0" stopIfTrue="1">
      <formula>C14="FED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0" bestFit="1" customWidth="1"/>
    <col min="2" max="2" width="20.57421875" style="0" bestFit="1" customWidth="1"/>
    <col min="3" max="3" width="9.00390625" style="0" bestFit="1" customWidth="1"/>
    <col min="4" max="4" width="8.57421875" style="0" bestFit="1" customWidth="1"/>
    <col min="5" max="5" width="27.57421875" style="0" bestFit="1" customWidth="1"/>
    <col min="6" max="6" width="2.421875" style="0" bestFit="1" customWidth="1"/>
    <col min="7" max="7" width="13.421875" style="0" bestFit="1" customWidth="1"/>
    <col min="8" max="8" width="34.421875" style="0" bestFit="1" customWidth="1"/>
    <col min="9" max="9" width="14.57421875" style="0" bestFit="1" customWidth="1"/>
    <col min="10" max="10" width="9.140625" style="0" bestFit="1" customWidth="1"/>
  </cols>
  <sheetData>
    <row r="1" spans="1:10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40" t="s">
        <v>424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">
      <c r="A3" s="18"/>
      <c r="B3" s="18"/>
      <c r="C3" s="18"/>
      <c r="D3" s="44"/>
      <c r="E3" s="18"/>
      <c r="F3" s="45"/>
      <c r="G3" s="45"/>
      <c r="H3" s="45"/>
      <c r="I3" s="18"/>
      <c r="J3" s="18"/>
    </row>
    <row r="4" spans="1:10" ht="12">
      <c r="A4" s="18"/>
      <c r="B4" s="18"/>
      <c r="C4" s="18"/>
      <c r="D4" s="44"/>
      <c r="E4" s="18"/>
      <c r="F4" s="18"/>
      <c r="G4" s="18"/>
      <c r="H4" s="18"/>
      <c r="I4" s="18"/>
      <c r="J4" s="18"/>
    </row>
    <row r="5" spans="1:10" ht="12">
      <c r="A5" s="18"/>
      <c r="B5" s="18"/>
      <c r="C5" s="18"/>
      <c r="D5" s="44"/>
      <c r="E5" s="18"/>
      <c r="F5" s="18"/>
      <c r="G5" s="18"/>
      <c r="H5" s="18"/>
      <c r="I5" s="18"/>
      <c r="J5" s="18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ht="12">
      <c r="A9" s="31"/>
      <c r="B9" s="66" t="s">
        <v>425</v>
      </c>
      <c r="C9" s="78"/>
      <c r="D9" s="16"/>
      <c r="E9" s="2" t="s">
        <v>42</v>
      </c>
      <c r="F9" s="2" t="s">
        <v>9</v>
      </c>
      <c r="G9" s="49"/>
      <c r="H9" s="2" t="s">
        <v>426</v>
      </c>
      <c r="I9" s="46"/>
      <c r="J9" s="2"/>
    </row>
    <row r="10" spans="1:10" ht="12">
      <c r="A10" s="3">
        <v>1</v>
      </c>
      <c r="B10" s="3"/>
      <c r="C10" s="64"/>
      <c r="D10" s="9" t="s">
        <v>427</v>
      </c>
      <c r="E10" s="3" t="s">
        <v>428</v>
      </c>
      <c r="F10" s="3"/>
      <c r="G10" s="50">
        <v>260390623.04</v>
      </c>
      <c r="H10" s="3"/>
      <c r="I10" s="50">
        <v>282928483.37</v>
      </c>
      <c r="J10" s="53">
        <v>44775</v>
      </c>
    </row>
    <row r="11" spans="1:10" ht="12">
      <c r="A11" s="4"/>
      <c r="B11" s="4" t="s">
        <v>429</v>
      </c>
      <c r="C11" s="5"/>
      <c r="D11" s="6" t="s">
        <v>430</v>
      </c>
      <c r="E11" s="4" t="s">
        <v>353</v>
      </c>
      <c r="F11" s="4" t="s">
        <v>17</v>
      </c>
      <c r="G11" s="51"/>
      <c r="H11" s="4" t="s">
        <v>431</v>
      </c>
      <c r="I11" s="47"/>
      <c r="J11" s="57"/>
    </row>
    <row r="12" spans="1:10" ht="12">
      <c r="A12" s="31"/>
      <c r="B12" s="66" t="s">
        <v>432</v>
      </c>
      <c r="C12" s="73"/>
      <c r="D12" s="16"/>
      <c r="E12" s="2" t="s">
        <v>42</v>
      </c>
      <c r="F12" s="2" t="s">
        <v>9</v>
      </c>
      <c r="G12" s="49"/>
      <c r="H12" s="2" t="s">
        <v>75</v>
      </c>
      <c r="I12" s="46"/>
      <c r="J12" s="2"/>
    </row>
    <row r="13" spans="1:10" ht="12">
      <c r="A13" s="3">
        <v>2</v>
      </c>
      <c r="B13" s="79" t="s">
        <v>433</v>
      </c>
      <c r="C13" s="64" t="s">
        <v>225</v>
      </c>
      <c r="D13" s="9" t="s">
        <v>434</v>
      </c>
      <c r="E13" s="3" t="s">
        <v>55</v>
      </c>
      <c r="F13" s="3"/>
      <c r="G13" s="50">
        <v>5382988.85</v>
      </c>
      <c r="H13" s="3"/>
      <c r="I13" s="50">
        <v>5076017.34</v>
      </c>
      <c r="J13" s="53">
        <v>44775</v>
      </c>
    </row>
    <row r="14" spans="1:10" ht="12">
      <c r="A14" s="4"/>
      <c r="B14" s="4" t="s">
        <v>435</v>
      </c>
      <c r="C14" s="5"/>
      <c r="D14" s="6" t="s">
        <v>436</v>
      </c>
      <c r="E14" s="4"/>
      <c r="F14" s="4" t="s">
        <v>17</v>
      </c>
      <c r="G14" s="51"/>
      <c r="H14" s="4" t="s">
        <v>76</v>
      </c>
      <c r="I14" s="47"/>
      <c r="J14" s="57"/>
    </row>
    <row r="15" spans="1:10" ht="12">
      <c r="A15" s="31"/>
      <c r="B15" s="66" t="s">
        <v>437</v>
      </c>
      <c r="C15" s="73"/>
      <c r="D15" s="16"/>
      <c r="E15" s="2"/>
      <c r="F15" s="2"/>
      <c r="G15" s="49"/>
      <c r="H15" s="2" t="s">
        <v>438</v>
      </c>
      <c r="I15" s="46"/>
      <c r="J15" s="2"/>
    </row>
    <row r="16" spans="1:10" ht="12">
      <c r="A16" s="3">
        <v>3</v>
      </c>
      <c r="B16" s="3"/>
      <c r="C16" s="64"/>
      <c r="D16" s="9" t="s">
        <v>439</v>
      </c>
      <c r="E16" s="3" t="s">
        <v>5</v>
      </c>
      <c r="F16" s="3" t="s">
        <v>9</v>
      </c>
      <c r="G16" s="50">
        <v>1948115.5</v>
      </c>
      <c r="H16" s="3"/>
      <c r="I16" s="50">
        <v>2072422.85</v>
      </c>
      <c r="J16" s="53">
        <v>44775</v>
      </c>
    </row>
    <row r="17" spans="1:10" ht="12">
      <c r="A17" s="4"/>
      <c r="B17" s="4" t="s">
        <v>52</v>
      </c>
      <c r="C17" s="5"/>
      <c r="D17" s="6"/>
      <c r="E17" s="4"/>
      <c r="F17" s="4"/>
      <c r="G17" s="51"/>
      <c r="H17" s="4" t="s">
        <v>440</v>
      </c>
      <c r="I17" s="47"/>
      <c r="J17" s="57"/>
    </row>
    <row r="18" spans="1:10" ht="12">
      <c r="A18" s="31"/>
      <c r="B18" s="66" t="s">
        <v>441</v>
      </c>
      <c r="C18" s="73"/>
      <c r="D18" s="16"/>
      <c r="E18" s="2"/>
      <c r="F18" s="2"/>
      <c r="G18" s="49"/>
      <c r="H18" s="2" t="s">
        <v>312</v>
      </c>
      <c r="I18" s="46"/>
      <c r="J18" s="2"/>
    </row>
    <row r="19" spans="1:10" ht="12">
      <c r="A19" s="3">
        <v>4</v>
      </c>
      <c r="B19" s="3"/>
      <c r="C19" s="64"/>
      <c r="D19" s="9" t="s">
        <v>442</v>
      </c>
      <c r="E19" s="3" t="s">
        <v>27</v>
      </c>
      <c r="F19" s="3" t="s">
        <v>17</v>
      </c>
      <c r="G19" s="50">
        <v>5634345.08</v>
      </c>
      <c r="H19" s="3" t="s">
        <v>313</v>
      </c>
      <c r="I19" s="50">
        <v>4421233.31</v>
      </c>
      <c r="J19" s="53">
        <v>44775</v>
      </c>
    </row>
    <row r="20" spans="1:10" ht="12">
      <c r="A20" s="4"/>
      <c r="B20" s="4" t="s">
        <v>389</v>
      </c>
      <c r="C20" s="5"/>
      <c r="D20" s="6"/>
      <c r="E20" s="4"/>
      <c r="F20" s="4"/>
      <c r="G20" s="51"/>
      <c r="H20" s="4" t="s">
        <v>116</v>
      </c>
      <c r="I20" s="47"/>
      <c r="J20" s="57"/>
    </row>
    <row r="21" spans="1:10" ht="12">
      <c r="A21" s="31"/>
      <c r="B21" s="66" t="s">
        <v>443</v>
      </c>
      <c r="C21" s="73"/>
      <c r="D21" s="16"/>
      <c r="E21" s="2" t="s">
        <v>42</v>
      </c>
      <c r="F21" s="2" t="s">
        <v>9</v>
      </c>
      <c r="G21" s="49"/>
      <c r="H21" s="2" t="s">
        <v>117</v>
      </c>
      <c r="I21" s="46"/>
      <c r="J21" s="2"/>
    </row>
    <row r="22" spans="1:10" ht="12">
      <c r="A22" s="3">
        <v>5</v>
      </c>
      <c r="B22" s="3">
        <v>1560005</v>
      </c>
      <c r="C22" s="64" t="s">
        <v>170</v>
      </c>
      <c r="D22" s="9" t="s">
        <v>444</v>
      </c>
      <c r="E22" s="3" t="s">
        <v>445</v>
      </c>
      <c r="F22" s="3"/>
      <c r="G22" s="50">
        <v>9371644.96</v>
      </c>
      <c r="H22" s="3"/>
      <c r="I22" s="50">
        <v>9742469.45</v>
      </c>
      <c r="J22" s="53">
        <v>44817</v>
      </c>
    </row>
    <row r="23" spans="1:10" ht="12">
      <c r="A23" s="4"/>
      <c r="B23" s="4" t="s">
        <v>446</v>
      </c>
      <c r="C23" s="5"/>
      <c r="D23" s="6" t="s">
        <v>447</v>
      </c>
      <c r="E23" s="4"/>
      <c r="F23" s="4" t="s">
        <v>17</v>
      </c>
      <c r="G23" s="51"/>
      <c r="H23" s="4" t="s">
        <v>71</v>
      </c>
      <c r="I23" s="47"/>
      <c r="J23" s="57"/>
    </row>
    <row r="24" spans="1:10" ht="12">
      <c r="A24" s="31"/>
      <c r="B24" s="66" t="s">
        <v>448</v>
      </c>
      <c r="C24" s="73"/>
      <c r="D24" s="16"/>
      <c r="E24" s="2" t="s">
        <v>449</v>
      </c>
      <c r="F24" s="2" t="s">
        <v>9</v>
      </c>
      <c r="G24" s="49"/>
      <c r="H24" s="2" t="s">
        <v>117</v>
      </c>
      <c r="I24" s="46"/>
      <c r="J24" s="2"/>
    </row>
    <row r="25" spans="1:10" ht="12">
      <c r="A25" s="3">
        <v>6</v>
      </c>
      <c r="B25" s="79" t="s">
        <v>450</v>
      </c>
      <c r="C25" s="64" t="s">
        <v>225</v>
      </c>
      <c r="D25" s="9" t="s">
        <v>451</v>
      </c>
      <c r="E25" s="3" t="s">
        <v>452</v>
      </c>
      <c r="F25" s="3"/>
      <c r="G25" s="50">
        <v>27944923.84</v>
      </c>
      <c r="H25" s="3"/>
      <c r="I25" s="50">
        <v>26387244.89</v>
      </c>
      <c r="J25" s="53">
        <v>44775</v>
      </c>
    </row>
    <row r="26" spans="1:10" ht="12">
      <c r="A26" s="4"/>
      <c r="B26" s="4" t="s">
        <v>119</v>
      </c>
      <c r="C26" s="5"/>
      <c r="D26" s="6" t="s">
        <v>453</v>
      </c>
      <c r="E26" s="4" t="s">
        <v>454</v>
      </c>
      <c r="F26" s="4" t="s">
        <v>17</v>
      </c>
      <c r="G26" s="51"/>
      <c r="H26" s="4" t="s">
        <v>71</v>
      </c>
      <c r="I26" s="47"/>
      <c r="J26" s="57"/>
    </row>
    <row r="27" spans="1:10" ht="12">
      <c r="A27" s="31"/>
      <c r="B27" s="66" t="s">
        <v>455</v>
      </c>
      <c r="C27" s="73"/>
      <c r="D27" s="16"/>
      <c r="E27" s="2" t="s">
        <v>42</v>
      </c>
      <c r="F27" s="2" t="s">
        <v>9</v>
      </c>
      <c r="G27" s="49"/>
      <c r="H27" s="2" t="s">
        <v>185</v>
      </c>
      <c r="I27" s="46"/>
      <c r="J27" s="2"/>
    </row>
    <row r="28" spans="1:10" ht="12">
      <c r="A28" s="3">
        <v>7</v>
      </c>
      <c r="B28" s="3"/>
      <c r="C28" s="64"/>
      <c r="D28" s="9" t="s">
        <v>456</v>
      </c>
      <c r="E28" s="3" t="s">
        <v>55</v>
      </c>
      <c r="F28" s="3"/>
      <c r="G28" s="50">
        <v>8371541</v>
      </c>
      <c r="H28" s="3"/>
      <c r="I28" s="50">
        <v>7851472.91</v>
      </c>
      <c r="J28" s="53">
        <v>44775</v>
      </c>
    </row>
    <row r="29" spans="1:10" ht="12">
      <c r="A29" s="4"/>
      <c r="B29" s="4" t="s">
        <v>192</v>
      </c>
      <c r="C29" s="5"/>
      <c r="D29" s="6" t="s">
        <v>457</v>
      </c>
      <c r="E29" s="4"/>
      <c r="F29" s="4" t="s">
        <v>17</v>
      </c>
      <c r="G29" s="51"/>
      <c r="H29" s="4" t="s">
        <v>186</v>
      </c>
      <c r="I29" s="47"/>
      <c r="J29" s="57"/>
    </row>
    <row r="30" spans="1:10" ht="12">
      <c r="A30" s="31"/>
      <c r="B30" s="66" t="s">
        <v>297</v>
      </c>
      <c r="C30" s="73"/>
      <c r="D30" s="16"/>
      <c r="E30" s="2" t="s">
        <v>310</v>
      </c>
      <c r="F30" s="2"/>
      <c r="G30" s="49"/>
      <c r="H30" s="2" t="s">
        <v>458</v>
      </c>
      <c r="I30" s="46"/>
      <c r="J30" s="2"/>
    </row>
    <row r="31" spans="1:10" ht="12">
      <c r="A31" s="3">
        <v>8</v>
      </c>
      <c r="B31" s="3"/>
      <c r="C31" s="64"/>
      <c r="D31" s="9" t="s">
        <v>306</v>
      </c>
      <c r="E31" s="3" t="s">
        <v>311</v>
      </c>
      <c r="F31" s="3" t="s">
        <v>9</v>
      </c>
      <c r="G31" s="50">
        <v>10403717.5</v>
      </c>
      <c r="H31" s="3"/>
      <c r="I31" s="50">
        <v>15564423.75</v>
      </c>
      <c r="J31" s="53">
        <v>44775</v>
      </c>
    </row>
    <row r="32" spans="1:10" ht="12">
      <c r="A32" s="4"/>
      <c r="B32" s="4" t="s">
        <v>83</v>
      </c>
      <c r="C32" s="5"/>
      <c r="D32" s="6" t="s">
        <v>304</v>
      </c>
      <c r="E32" s="4"/>
      <c r="F32" s="4"/>
      <c r="G32" s="51"/>
      <c r="H32" s="4" t="s">
        <v>459</v>
      </c>
      <c r="I32" s="47"/>
      <c r="J32" s="57"/>
    </row>
    <row r="33" spans="1:10" ht="12">
      <c r="A33" s="31"/>
      <c r="B33" s="66" t="s">
        <v>460</v>
      </c>
      <c r="C33" s="73"/>
      <c r="D33" s="16"/>
      <c r="E33" s="2"/>
      <c r="F33" s="2"/>
      <c r="G33" s="49"/>
      <c r="H33" s="2" t="s">
        <v>461</v>
      </c>
      <c r="I33" s="46"/>
      <c r="J33" s="2"/>
    </row>
    <row r="34" spans="1:10" ht="12">
      <c r="A34" s="3">
        <v>9</v>
      </c>
      <c r="B34" s="3">
        <v>1432008</v>
      </c>
      <c r="C34" s="64" t="s">
        <v>462</v>
      </c>
      <c r="D34" s="9" t="s">
        <v>463</v>
      </c>
      <c r="E34" s="3" t="s">
        <v>464</v>
      </c>
      <c r="F34" s="3" t="s">
        <v>9</v>
      </c>
      <c r="G34" s="50">
        <v>5555021</v>
      </c>
      <c r="H34" s="3"/>
      <c r="I34" s="50">
        <v>5986643.4</v>
      </c>
      <c r="J34" s="53">
        <v>44775</v>
      </c>
    </row>
    <row r="35" spans="1:10" ht="12">
      <c r="A35" s="4"/>
      <c r="B35" s="4" t="s">
        <v>465</v>
      </c>
      <c r="C35" s="5"/>
      <c r="D35" s="6" t="s">
        <v>466</v>
      </c>
      <c r="E35" s="4"/>
      <c r="F35" s="4"/>
      <c r="G35" s="51"/>
      <c r="H35" s="4" t="s">
        <v>180</v>
      </c>
      <c r="I35" s="47"/>
      <c r="J35" s="57"/>
    </row>
    <row r="36" spans="1:10" ht="12">
      <c r="A36" s="31"/>
      <c r="B36" s="66" t="s">
        <v>467</v>
      </c>
      <c r="C36" s="73"/>
      <c r="D36" s="16"/>
      <c r="E36" s="2" t="s">
        <v>42</v>
      </c>
      <c r="F36" s="2" t="s">
        <v>9</v>
      </c>
      <c r="G36" s="49"/>
      <c r="H36" s="2" t="s">
        <v>468</v>
      </c>
      <c r="I36" s="46"/>
      <c r="J36" s="2"/>
    </row>
    <row r="37" spans="1:10" ht="12">
      <c r="A37" s="3">
        <v>10</v>
      </c>
      <c r="B37" s="3"/>
      <c r="C37" s="64"/>
      <c r="D37" s="9" t="s">
        <v>469</v>
      </c>
      <c r="E37" s="3" t="s">
        <v>55</v>
      </c>
      <c r="F37" s="3"/>
      <c r="G37" s="50">
        <v>901136.08</v>
      </c>
      <c r="H37" s="3"/>
      <c r="I37" s="50">
        <v>685019</v>
      </c>
      <c r="J37" s="53">
        <v>44775</v>
      </c>
    </row>
    <row r="38" spans="1:10" ht="12">
      <c r="A38" s="4"/>
      <c r="B38" s="4" t="s">
        <v>368</v>
      </c>
      <c r="C38" s="5"/>
      <c r="D38" s="6" t="s">
        <v>470</v>
      </c>
      <c r="E38" s="4"/>
      <c r="F38" s="4" t="s">
        <v>17</v>
      </c>
      <c r="G38" s="51"/>
      <c r="H38" s="4" t="s">
        <v>471</v>
      </c>
      <c r="I38" s="47"/>
      <c r="J38" s="57"/>
    </row>
    <row r="39" spans="1:10" ht="12">
      <c r="A39" s="18"/>
      <c r="B39" s="11"/>
      <c r="C39" s="11"/>
      <c r="D39" s="12"/>
      <c r="E39" s="11"/>
      <c r="F39" s="11"/>
      <c r="G39" s="30"/>
      <c r="H39" s="11"/>
      <c r="I39" s="62"/>
      <c r="J39" s="11"/>
    </row>
    <row r="40" spans="1:10" ht="12.75">
      <c r="A40" s="48" t="s">
        <v>482</v>
      </c>
      <c r="B40" s="48"/>
      <c r="C40" s="48"/>
      <c r="D40" s="59"/>
      <c r="E40" s="48"/>
      <c r="F40" s="48"/>
      <c r="G40" s="60"/>
      <c r="H40" s="48"/>
      <c r="I40" s="61"/>
      <c r="J40" s="48"/>
    </row>
    <row r="41" spans="1:10" ht="12.75">
      <c r="A41" s="48" t="s">
        <v>483</v>
      </c>
      <c r="B41" s="48"/>
      <c r="C41" s="48"/>
      <c r="D41" s="59"/>
      <c r="E41" s="48"/>
      <c r="F41" s="48"/>
      <c r="G41" s="60"/>
      <c r="H41" s="48"/>
      <c r="I41" s="61"/>
      <c r="J41" s="48"/>
    </row>
    <row r="42" spans="1:10" ht="12.75">
      <c r="A42" s="1"/>
      <c r="B42" s="14"/>
      <c r="C42" s="14"/>
      <c r="D42" s="36"/>
      <c r="E42" s="14"/>
      <c r="F42" s="14"/>
      <c r="G42" s="41"/>
      <c r="H42" s="14"/>
      <c r="I42" s="42"/>
      <c r="J42" s="14"/>
    </row>
    <row r="43" spans="1:10" ht="12">
      <c r="A43" s="31"/>
      <c r="B43" s="63"/>
      <c r="C43" s="67"/>
      <c r="D43" s="56"/>
      <c r="E43" s="15" t="s">
        <v>89</v>
      </c>
      <c r="F43" s="2"/>
      <c r="G43" s="17"/>
      <c r="H43" s="15"/>
      <c r="I43" s="29"/>
      <c r="J43" s="15"/>
    </row>
    <row r="44" spans="1:10" ht="12">
      <c r="A44" s="3"/>
      <c r="B44" s="64"/>
      <c r="C44" s="64" t="s">
        <v>225</v>
      </c>
      <c r="D44" s="55"/>
      <c r="E44" s="8" t="s">
        <v>235</v>
      </c>
      <c r="F44" s="3"/>
      <c r="G44" s="10"/>
      <c r="H44" s="8"/>
      <c r="I44" s="50">
        <f>I13+I25</f>
        <v>31463262.23</v>
      </c>
      <c r="J44" s="72">
        <v>2</v>
      </c>
    </row>
    <row r="45" spans="1:10" ht="12">
      <c r="A45" s="35"/>
      <c r="B45" s="65"/>
      <c r="C45" s="69"/>
      <c r="D45" s="54"/>
      <c r="E45" s="5" t="s">
        <v>236</v>
      </c>
      <c r="F45" s="4"/>
      <c r="G45" s="7"/>
      <c r="H45" s="5"/>
      <c r="I45" s="27"/>
      <c r="J45" s="5"/>
    </row>
    <row r="46" spans="1:10" ht="12">
      <c r="A46" s="31"/>
      <c r="B46" s="63"/>
      <c r="C46" s="67"/>
      <c r="D46" s="56"/>
      <c r="E46" s="15" t="s">
        <v>237</v>
      </c>
      <c r="F46" s="2"/>
      <c r="G46" s="17"/>
      <c r="H46" s="15"/>
      <c r="I46" s="29"/>
      <c r="J46" s="15"/>
    </row>
    <row r="47" spans="1:10" ht="12">
      <c r="A47" s="3"/>
      <c r="B47" s="64"/>
      <c r="C47" s="64" t="s">
        <v>170</v>
      </c>
      <c r="D47" s="55"/>
      <c r="E47" s="8" t="s">
        <v>238</v>
      </c>
      <c r="F47" s="3"/>
      <c r="G47" s="10"/>
      <c r="H47" s="8"/>
      <c r="I47" s="50">
        <f>I22</f>
        <v>9742469.45</v>
      </c>
      <c r="J47" s="72">
        <v>1</v>
      </c>
    </row>
    <row r="48" spans="1:10" ht="12">
      <c r="A48" s="35"/>
      <c r="B48" s="65"/>
      <c r="C48" s="69"/>
      <c r="D48" s="54"/>
      <c r="E48" s="5"/>
      <c r="F48" s="4"/>
      <c r="G48" s="7"/>
      <c r="H48" s="5"/>
      <c r="I48" s="27"/>
      <c r="J48" s="5"/>
    </row>
    <row r="49" spans="1:10" ht="12">
      <c r="A49" s="31"/>
      <c r="B49" s="63"/>
      <c r="C49" s="67"/>
      <c r="D49" s="56"/>
      <c r="E49" s="15" t="s">
        <v>472</v>
      </c>
      <c r="F49" s="2"/>
      <c r="G49" s="17"/>
      <c r="H49" s="15"/>
      <c r="I49" s="29"/>
      <c r="J49" s="15"/>
    </row>
    <row r="50" spans="1:10" ht="12">
      <c r="A50" s="3"/>
      <c r="B50" s="64"/>
      <c r="C50" s="64" t="s">
        <v>462</v>
      </c>
      <c r="D50" s="55"/>
      <c r="E50" s="8" t="s">
        <v>473</v>
      </c>
      <c r="F50" s="3"/>
      <c r="G50" s="10"/>
      <c r="H50" s="8"/>
      <c r="I50" s="50">
        <f>I34</f>
        <v>5986643.4</v>
      </c>
      <c r="J50" s="72">
        <v>1</v>
      </c>
    </row>
    <row r="51" spans="1:10" ht="12">
      <c r="A51" s="35"/>
      <c r="B51" s="65"/>
      <c r="C51" s="69"/>
      <c r="D51" s="54"/>
      <c r="E51" s="5"/>
      <c r="F51" s="4"/>
      <c r="G51" s="7"/>
      <c r="H51" s="5"/>
      <c r="I51" s="27"/>
      <c r="J51" s="5"/>
    </row>
    <row r="52" spans="1:10" ht="12">
      <c r="A52" s="31"/>
      <c r="B52" s="63"/>
      <c r="C52" s="67"/>
      <c r="D52" s="56"/>
      <c r="E52" s="15" t="s">
        <v>4</v>
      </c>
      <c r="F52" s="2"/>
      <c r="G52" s="17"/>
      <c r="H52" s="15"/>
      <c r="I52" s="29"/>
      <c r="J52" s="15"/>
    </row>
    <row r="53" spans="1:10" ht="12">
      <c r="A53" s="3"/>
      <c r="B53" s="64"/>
      <c r="C53" s="68"/>
      <c r="D53" s="55"/>
      <c r="E53" s="8" t="s">
        <v>18</v>
      </c>
      <c r="F53" s="3"/>
      <c r="G53" s="10"/>
      <c r="H53" s="8"/>
      <c r="I53" s="50">
        <f>I10+I16+I19+I28+I31+I37</f>
        <v>313523055.19000006</v>
      </c>
      <c r="J53" s="72">
        <v>6</v>
      </c>
    </row>
    <row r="54" spans="1:10" ht="12">
      <c r="A54" s="35"/>
      <c r="B54" s="65"/>
      <c r="C54" s="69"/>
      <c r="D54" s="54"/>
      <c r="E54" s="5" t="s">
        <v>19</v>
      </c>
      <c r="F54" s="4"/>
      <c r="G54" s="7"/>
      <c r="H54" s="5"/>
      <c r="I54" s="27"/>
      <c r="J54" s="5"/>
    </row>
    <row r="55" spans="1:10" ht="12">
      <c r="A55" s="70"/>
      <c r="B55" s="68"/>
      <c r="C55" s="68"/>
      <c r="D55" s="55"/>
      <c r="E55" s="8"/>
      <c r="F55" s="8"/>
      <c r="G55" s="10"/>
      <c r="H55" s="8"/>
      <c r="I55" s="29"/>
      <c r="J55" s="15"/>
    </row>
    <row r="56" spans="1:10" ht="12">
      <c r="A56" s="70"/>
      <c r="B56" s="68"/>
      <c r="C56" s="68"/>
      <c r="D56" s="55"/>
      <c r="E56" s="8" t="s">
        <v>6</v>
      </c>
      <c r="F56" s="8"/>
      <c r="G56" s="10"/>
      <c r="H56" s="8"/>
      <c r="I56" s="28">
        <f>I44+I47+I50+I53</f>
        <v>360715430.27000004</v>
      </c>
      <c r="J56" s="8">
        <v>10</v>
      </c>
    </row>
    <row r="57" spans="1:10" ht="12">
      <c r="A57" s="70"/>
      <c r="B57" s="68"/>
      <c r="C57" s="68"/>
      <c r="D57" s="55"/>
      <c r="E57" s="8"/>
      <c r="F57" s="8"/>
      <c r="G57" s="10"/>
      <c r="H57" s="8"/>
      <c r="I57" s="27"/>
      <c r="J57" s="5"/>
    </row>
    <row r="58" spans="1:10" ht="12">
      <c r="A58" s="31"/>
      <c r="B58" s="15"/>
      <c r="C58" s="15"/>
      <c r="D58" s="16"/>
      <c r="E58" s="15"/>
      <c r="F58" s="15"/>
      <c r="G58" s="17"/>
      <c r="H58" s="15"/>
      <c r="I58" s="28"/>
      <c r="J58" s="28"/>
    </row>
    <row r="59" spans="1:10" ht="12">
      <c r="A59" s="3"/>
      <c r="B59" s="8"/>
      <c r="C59" s="8"/>
      <c r="D59" s="9"/>
      <c r="E59" s="8" t="s">
        <v>25</v>
      </c>
      <c r="F59" s="8"/>
      <c r="G59" s="10"/>
      <c r="H59" s="8"/>
      <c r="I59" s="28">
        <f>'JUNE 21, 2022'!I79</f>
        <v>943229271.1099999</v>
      </c>
      <c r="J59" s="72">
        <v>59</v>
      </c>
    </row>
    <row r="60" spans="1:10" ht="12">
      <c r="A60" s="35"/>
      <c r="B60" s="5"/>
      <c r="C60" s="5"/>
      <c r="D60" s="6"/>
      <c r="E60" s="5"/>
      <c r="F60" s="5"/>
      <c r="G60" s="7"/>
      <c r="H60" s="5"/>
      <c r="I60" s="28"/>
      <c r="J60" s="28"/>
    </row>
    <row r="61" spans="1:10" ht="12">
      <c r="A61" s="31"/>
      <c r="B61" s="15"/>
      <c r="C61" s="15"/>
      <c r="D61" s="16"/>
      <c r="E61" s="15" t="s">
        <v>6</v>
      </c>
      <c r="F61" s="15"/>
      <c r="G61" s="17"/>
      <c r="H61" s="15"/>
      <c r="I61" s="29"/>
      <c r="J61" s="15"/>
    </row>
    <row r="62" spans="1:10" ht="12">
      <c r="A62" s="3"/>
      <c r="B62" s="8"/>
      <c r="C62" s="8"/>
      <c r="D62" s="9"/>
      <c r="E62" s="8" t="s">
        <v>20</v>
      </c>
      <c r="F62" s="8"/>
      <c r="G62" s="10"/>
      <c r="H62" s="8"/>
      <c r="I62" s="28">
        <f>I56+I59</f>
        <v>1303944701.3799999</v>
      </c>
      <c r="J62" s="8">
        <v>69</v>
      </c>
    </row>
    <row r="63" spans="1:10" ht="12">
      <c r="A63" s="35"/>
      <c r="B63" s="5"/>
      <c r="C63" s="5"/>
      <c r="D63" s="6"/>
      <c r="E63" s="5" t="s">
        <v>21</v>
      </c>
      <c r="F63" s="5"/>
      <c r="G63" s="7"/>
      <c r="H63" s="5"/>
      <c r="I63" s="27"/>
      <c r="J63" s="5"/>
    </row>
  </sheetData>
  <sheetProtection/>
  <mergeCells count="2">
    <mergeCell ref="A1:J1"/>
    <mergeCell ref="A2:J2"/>
  </mergeCells>
  <conditionalFormatting sqref="B11:C11">
    <cfRule type="expression" priority="170" dxfId="0" stopIfTrue="1">
      <formula>B11="County"</formula>
    </cfRule>
  </conditionalFormatting>
  <conditionalFormatting sqref="B9:C9">
    <cfRule type="expression" priority="169" dxfId="0" stopIfTrue="1">
      <formula>B9="WBS #"</formula>
    </cfRule>
  </conditionalFormatting>
  <conditionalFormatting sqref="A10">
    <cfRule type="expression" priority="168" dxfId="0" stopIfTrue="1">
      <formula>A10="RPN #"</formula>
    </cfRule>
  </conditionalFormatting>
  <conditionalFormatting sqref="D10">
    <cfRule type="expression" priority="167" dxfId="0" stopIfTrue="1">
      <formula>D10="LEN"</formula>
    </cfRule>
  </conditionalFormatting>
  <conditionalFormatting sqref="D11">
    <cfRule type="expression" priority="166" dxfId="0" stopIfTrue="1">
      <formula>D11="TIP"</formula>
    </cfRule>
  </conditionalFormatting>
  <conditionalFormatting sqref="E10">
    <cfRule type="expression" priority="165" dxfId="0" stopIfTrue="1">
      <formula>E10="DESC 2"</formula>
    </cfRule>
  </conditionalFormatting>
  <conditionalFormatting sqref="E11">
    <cfRule type="expression" priority="164" dxfId="0" stopIfTrue="1">
      <formula>E11="DESC 3"</formula>
    </cfRule>
  </conditionalFormatting>
  <conditionalFormatting sqref="G10">
    <cfRule type="expression" priority="163" dxfId="0" stopIfTrue="1">
      <formula>G10=0</formula>
    </cfRule>
  </conditionalFormatting>
  <conditionalFormatting sqref="H9">
    <cfRule type="expression" priority="162" dxfId="0" stopIfTrue="1">
      <formula>H9="AWARDEE NAME 1"</formula>
    </cfRule>
  </conditionalFormatting>
  <conditionalFormatting sqref="H10">
    <cfRule type="expression" priority="161" dxfId="0" stopIfTrue="1">
      <formula>H10="AWARDEE NAME 2"</formula>
    </cfRule>
  </conditionalFormatting>
  <conditionalFormatting sqref="H11">
    <cfRule type="expression" priority="160" dxfId="0" stopIfTrue="1">
      <formula>H11="CITY, STATE"</formula>
    </cfRule>
  </conditionalFormatting>
  <conditionalFormatting sqref="I10">
    <cfRule type="expression" priority="159" dxfId="0" stopIfTrue="1">
      <formula>I10=0</formula>
    </cfRule>
  </conditionalFormatting>
  <conditionalFormatting sqref="J10">
    <cfRule type="expression" priority="158" dxfId="0" stopIfTrue="1">
      <formula>J10&gt;NOW()</formula>
    </cfRule>
  </conditionalFormatting>
  <conditionalFormatting sqref="F9">
    <cfRule type="expression" priority="157" dxfId="0" stopIfTrue="1">
      <formula>F9="?"</formula>
    </cfRule>
  </conditionalFormatting>
  <conditionalFormatting sqref="F11">
    <cfRule type="expression" priority="156" dxfId="0" stopIfTrue="1">
      <formula>F11="?"</formula>
    </cfRule>
  </conditionalFormatting>
  <conditionalFormatting sqref="I44">
    <cfRule type="expression" priority="155" dxfId="0" stopIfTrue="1">
      <formula>I44=0</formula>
    </cfRule>
  </conditionalFormatting>
  <conditionalFormatting sqref="I47">
    <cfRule type="expression" priority="154" dxfId="0" stopIfTrue="1">
      <formula>I47=0</formula>
    </cfRule>
  </conditionalFormatting>
  <conditionalFormatting sqref="I50">
    <cfRule type="expression" priority="153" dxfId="0" stopIfTrue="1">
      <formula>I50=0</formula>
    </cfRule>
  </conditionalFormatting>
  <conditionalFormatting sqref="J44">
    <cfRule type="expression" priority="151" dxfId="0" stopIfTrue="1">
      <formula>J44=0</formula>
    </cfRule>
  </conditionalFormatting>
  <conditionalFormatting sqref="J47">
    <cfRule type="expression" priority="150" dxfId="0" stopIfTrue="1">
      <formula>J47=0</formula>
    </cfRule>
  </conditionalFormatting>
  <conditionalFormatting sqref="J50">
    <cfRule type="expression" priority="149" dxfId="0" stopIfTrue="1">
      <formula>J50=0</formula>
    </cfRule>
  </conditionalFormatting>
  <conditionalFormatting sqref="J59">
    <cfRule type="expression" priority="148" dxfId="0" stopIfTrue="1">
      <formula>J59=0</formula>
    </cfRule>
  </conditionalFormatting>
  <conditionalFormatting sqref="E49">
    <cfRule type="expression" priority="147" dxfId="0" stopIfTrue="1">
      <formula>E49="FED TYPE 1"</formula>
    </cfRule>
  </conditionalFormatting>
  <conditionalFormatting sqref="E50">
    <cfRule type="expression" priority="146" dxfId="0" stopIfTrue="1">
      <formula>E50="FED TYPE 2"</formula>
    </cfRule>
  </conditionalFormatting>
  <conditionalFormatting sqref="J53">
    <cfRule type="expression" priority="145" dxfId="0" stopIfTrue="1">
      <formula>J53=0</formula>
    </cfRule>
  </conditionalFormatting>
  <conditionalFormatting sqref="I53">
    <cfRule type="expression" priority="144" dxfId="0" stopIfTrue="1">
      <formula>I53=0</formula>
    </cfRule>
  </conditionalFormatting>
  <conditionalFormatting sqref="A1:J1">
    <cfRule type="expression" priority="143" dxfId="0" stopIfTrue="1">
      <formula>SEARCH("Template",CELL("filename",A1))&gt;0</formula>
    </cfRule>
  </conditionalFormatting>
  <conditionalFormatting sqref="A2:J2">
    <cfRule type="expression" priority="142" dxfId="0" stopIfTrue="1">
      <formula>A2="LETTING OF "</formula>
    </cfRule>
  </conditionalFormatting>
  <conditionalFormatting sqref="A13">
    <cfRule type="expression" priority="141" dxfId="0" stopIfTrue="1">
      <formula>A13="RPN #"</formula>
    </cfRule>
  </conditionalFormatting>
  <conditionalFormatting sqref="D13">
    <cfRule type="expression" priority="140" dxfId="0" stopIfTrue="1">
      <formula>D13="LEN"</formula>
    </cfRule>
  </conditionalFormatting>
  <conditionalFormatting sqref="D14">
    <cfRule type="expression" priority="139" dxfId="0" stopIfTrue="1">
      <formula>D14="TIP"</formula>
    </cfRule>
  </conditionalFormatting>
  <conditionalFormatting sqref="E12">
    <cfRule type="expression" priority="138" dxfId="0" stopIfTrue="1">
      <formula>E12="DESC 1"</formula>
    </cfRule>
  </conditionalFormatting>
  <conditionalFormatting sqref="E13">
    <cfRule type="expression" priority="137" dxfId="0" stopIfTrue="1">
      <formula>E13="DESC 2"</formula>
    </cfRule>
  </conditionalFormatting>
  <conditionalFormatting sqref="E14">
    <cfRule type="expression" priority="136" dxfId="0" stopIfTrue="1">
      <formula>E14="DESC 3"</formula>
    </cfRule>
  </conditionalFormatting>
  <conditionalFormatting sqref="G13">
    <cfRule type="expression" priority="135" dxfId="0" stopIfTrue="1">
      <formula>G13=0</formula>
    </cfRule>
  </conditionalFormatting>
  <conditionalFormatting sqref="H12">
    <cfRule type="expression" priority="134" dxfId="0" stopIfTrue="1">
      <formula>H12="AWARDEE NAME 1"</formula>
    </cfRule>
  </conditionalFormatting>
  <conditionalFormatting sqref="H13">
    <cfRule type="expression" priority="133" dxfId="0" stopIfTrue="1">
      <formula>H13="AWARDEE NAME 2"</formula>
    </cfRule>
  </conditionalFormatting>
  <conditionalFormatting sqref="H14">
    <cfRule type="expression" priority="132" dxfId="0" stopIfTrue="1">
      <formula>H14="CITY, STATE"</formula>
    </cfRule>
  </conditionalFormatting>
  <conditionalFormatting sqref="I13">
    <cfRule type="expression" priority="131" dxfId="0" stopIfTrue="1">
      <formula>I13=0</formula>
    </cfRule>
  </conditionalFormatting>
  <conditionalFormatting sqref="F12">
    <cfRule type="expression" priority="130" dxfId="0" stopIfTrue="1">
      <formula>F12="?"</formula>
    </cfRule>
  </conditionalFormatting>
  <conditionalFormatting sqref="F14">
    <cfRule type="expression" priority="129" dxfId="0" stopIfTrue="1">
      <formula>F14="?"</formula>
    </cfRule>
  </conditionalFormatting>
  <conditionalFormatting sqref="A16">
    <cfRule type="expression" priority="128" dxfId="0" stopIfTrue="1">
      <formula>A16="RPN #"</formula>
    </cfRule>
  </conditionalFormatting>
  <conditionalFormatting sqref="D16">
    <cfRule type="expression" priority="127" dxfId="0" stopIfTrue="1">
      <formula>D16="LEN"</formula>
    </cfRule>
  </conditionalFormatting>
  <conditionalFormatting sqref="D17">
    <cfRule type="expression" priority="126" dxfId="0" stopIfTrue="1">
      <formula>D17="TIP"</formula>
    </cfRule>
  </conditionalFormatting>
  <conditionalFormatting sqref="E15">
    <cfRule type="expression" priority="125" dxfId="0" stopIfTrue="1">
      <formula>E15="DESC 1"</formula>
    </cfRule>
  </conditionalFormatting>
  <conditionalFormatting sqref="E16">
    <cfRule type="expression" priority="124" dxfId="0" stopIfTrue="1">
      <formula>E16="DESC 2"</formula>
    </cfRule>
  </conditionalFormatting>
  <conditionalFormatting sqref="E17">
    <cfRule type="expression" priority="123" dxfId="0" stopIfTrue="1">
      <formula>E17="DESC 3"</formula>
    </cfRule>
  </conditionalFormatting>
  <conditionalFormatting sqref="G16">
    <cfRule type="expression" priority="122" dxfId="0" stopIfTrue="1">
      <formula>G16=0</formula>
    </cfRule>
  </conditionalFormatting>
  <conditionalFormatting sqref="H15">
    <cfRule type="expression" priority="121" dxfId="0" stopIfTrue="1">
      <formula>H15="AWARDEE NAME 1"</formula>
    </cfRule>
  </conditionalFormatting>
  <conditionalFormatting sqref="H16">
    <cfRule type="expression" priority="120" dxfId="0" stopIfTrue="1">
      <formula>H16="AWARDEE NAME 2"</formula>
    </cfRule>
  </conditionalFormatting>
  <conditionalFormatting sqref="H17">
    <cfRule type="expression" priority="119" dxfId="0" stopIfTrue="1">
      <formula>H17="CITY, STATE"</formula>
    </cfRule>
  </conditionalFormatting>
  <conditionalFormatting sqref="I16">
    <cfRule type="expression" priority="118" dxfId="0" stopIfTrue="1">
      <formula>I16=0</formula>
    </cfRule>
  </conditionalFormatting>
  <conditionalFormatting sqref="F15">
    <cfRule type="expression" priority="117" dxfId="0" stopIfTrue="1">
      <formula>F15="?"</formula>
    </cfRule>
  </conditionalFormatting>
  <conditionalFormatting sqref="F17">
    <cfRule type="expression" priority="116" dxfId="0" stopIfTrue="1">
      <formula>F17="?"</formula>
    </cfRule>
  </conditionalFormatting>
  <conditionalFormatting sqref="A19">
    <cfRule type="expression" priority="115" dxfId="0" stopIfTrue="1">
      <formula>A19="RPN #"</formula>
    </cfRule>
  </conditionalFormatting>
  <conditionalFormatting sqref="D20">
    <cfRule type="expression" priority="114" dxfId="0" stopIfTrue="1">
      <formula>D20="TIP"</formula>
    </cfRule>
  </conditionalFormatting>
  <conditionalFormatting sqref="E18">
    <cfRule type="expression" priority="113" dxfId="0" stopIfTrue="1">
      <formula>E18="DESC 1"</formula>
    </cfRule>
  </conditionalFormatting>
  <conditionalFormatting sqref="E19">
    <cfRule type="expression" priority="112" dxfId="0" stopIfTrue="1">
      <formula>E19="DESC 2"</formula>
    </cfRule>
  </conditionalFormatting>
  <conditionalFormatting sqref="E20">
    <cfRule type="expression" priority="111" dxfId="0" stopIfTrue="1">
      <formula>E20="DESC 3"</formula>
    </cfRule>
  </conditionalFormatting>
  <conditionalFormatting sqref="G19">
    <cfRule type="expression" priority="110" dxfId="0" stopIfTrue="1">
      <formula>G19=0</formula>
    </cfRule>
  </conditionalFormatting>
  <conditionalFormatting sqref="I19">
    <cfRule type="expression" priority="109" dxfId="0" stopIfTrue="1">
      <formula>I19=0</formula>
    </cfRule>
  </conditionalFormatting>
  <conditionalFormatting sqref="F18">
    <cfRule type="expression" priority="108" dxfId="0" stopIfTrue="1">
      <formula>F18="?"</formula>
    </cfRule>
  </conditionalFormatting>
  <conditionalFormatting sqref="F20">
    <cfRule type="expression" priority="107" dxfId="0" stopIfTrue="1">
      <formula>F20="?"</formula>
    </cfRule>
  </conditionalFormatting>
  <conditionalFormatting sqref="A22">
    <cfRule type="expression" priority="106" dxfId="0" stopIfTrue="1">
      <formula>A22="RPN #"</formula>
    </cfRule>
  </conditionalFormatting>
  <conditionalFormatting sqref="D22">
    <cfRule type="expression" priority="105" dxfId="0" stopIfTrue="1">
      <formula>D22="LEN"</formula>
    </cfRule>
  </conditionalFormatting>
  <conditionalFormatting sqref="D23">
    <cfRule type="expression" priority="104" dxfId="0" stopIfTrue="1">
      <formula>D23="TIP"</formula>
    </cfRule>
  </conditionalFormatting>
  <conditionalFormatting sqref="E21">
    <cfRule type="expression" priority="103" dxfId="0" stopIfTrue="1">
      <formula>E21="DESC 1"</formula>
    </cfRule>
  </conditionalFormatting>
  <conditionalFormatting sqref="E22">
    <cfRule type="expression" priority="102" dxfId="0" stopIfTrue="1">
      <formula>E22="DESC 2"</formula>
    </cfRule>
  </conditionalFormatting>
  <conditionalFormatting sqref="E23">
    <cfRule type="expression" priority="101" dxfId="0" stopIfTrue="1">
      <formula>E23="DESC 3"</formula>
    </cfRule>
  </conditionalFormatting>
  <conditionalFormatting sqref="G22">
    <cfRule type="expression" priority="100" dxfId="0" stopIfTrue="1">
      <formula>G22=0</formula>
    </cfRule>
  </conditionalFormatting>
  <conditionalFormatting sqref="H21">
    <cfRule type="expression" priority="99" dxfId="0" stopIfTrue="1">
      <formula>H21="AWARDEE NAME 1"</formula>
    </cfRule>
  </conditionalFormatting>
  <conditionalFormatting sqref="H22">
    <cfRule type="expression" priority="98" dxfId="0" stopIfTrue="1">
      <formula>H22="AWARDEE NAME 2"</formula>
    </cfRule>
  </conditionalFormatting>
  <conditionalFormatting sqref="H23">
    <cfRule type="expression" priority="97" dxfId="0" stopIfTrue="1">
      <formula>H23="CITY, STATE"</formula>
    </cfRule>
  </conditionalFormatting>
  <conditionalFormatting sqref="I22">
    <cfRule type="expression" priority="96" dxfId="0" stopIfTrue="1">
      <formula>I22=0</formula>
    </cfRule>
  </conditionalFormatting>
  <conditionalFormatting sqref="F21">
    <cfRule type="expression" priority="95" dxfId="0" stopIfTrue="1">
      <formula>F21="?"</formula>
    </cfRule>
  </conditionalFormatting>
  <conditionalFormatting sqref="F23">
    <cfRule type="expression" priority="94" dxfId="0" stopIfTrue="1">
      <formula>F23="?"</formula>
    </cfRule>
  </conditionalFormatting>
  <conditionalFormatting sqref="A25">
    <cfRule type="expression" priority="93" dxfId="0" stopIfTrue="1">
      <formula>A25="RPN #"</formula>
    </cfRule>
  </conditionalFormatting>
  <conditionalFormatting sqref="D25">
    <cfRule type="expression" priority="92" dxfId="0" stopIfTrue="1">
      <formula>D25="LEN"</formula>
    </cfRule>
  </conditionalFormatting>
  <conditionalFormatting sqref="D26">
    <cfRule type="expression" priority="91" dxfId="0" stopIfTrue="1">
      <formula>D26="TIP"</formula>
    </cfRule>
  </conditionalFormatting>
  <conditionalFormatting sqref="E24">
    <cfRule type="expression" priority="90" dxfId="0" stopIfTrue="1">
      <formula>E24="DESC 1"</formula>
    </cfRule>
  </conditionalFormatting>
  <conditionalFormatting sqref="E25">
    <cfRule type="expression" priority="89" dxfId="0" stopIfTrue="1">
      <formula>E25="DESC 2"</formula>
    </cfRule>
  </conditionalFormatting>
  <conditionalFormatting sqref="E26">
    <cfRule type="expression" priority="88" dxfId="0" stopIfTrue="1">
      <formula>E26="DESC 3"</formula>
    </cfRule>
  </conditionalFormatting>
  <conditionalFormatting sqref="G25">
    <cfRule type="expression" priority="87" dxfId="0" stopIfTrue="1">
      <formula>G25=0</formula>
    </cfRule>
  </conditionalFormatting>
  <conditionalFormatting sqref="H24">
    <cfRule type="expression" priority="86" dxfId="0" stopIfTrue="1">
      <formula>H24="AWARDEE NAME 1"</formula>
    </cfRule>
  </conditionalFormatting>
  <conditionalFormatting sqref="H25">
    <cfRule type="expression" priority="85" dxfId="0" stopIfTrue="1">
      <formula>H25="AWARDEE NAME 2"</formula>
    </cfRule>
  </conditionalFormatting>
  <conditionalFormatting sqref="H26">
    <cfRule type="expression" priority="84" dxfId="0" stopIfTrue="1">
      <formula>H26="CITY, STATE"</formula>
    </cfRule>
  </conditionalFormatting>
  <conditionalFormatting sqref="I25">
    <cfRule type="expression" priority="83" dxfId="0" stopIfTrue="1">
      <formula>I25=0</formula>
    </cfRule>
  </conditionalFormatting>
  <conditionalFormatting sqref="F24">
    <cfRule type="expression" priority="82" dxfId="0" stopIfTrue="1">
      <formula>F24="?"</formula>
    </cfRule>
  </conditionalFormatting>
  <conditionalFormatting sqref="F26">
    <cfRule type="expression" priority="81" dxfId="0" stopIfTrue="1">
      <formula>F26="?"</formula>
    </cfRule>
  </conditionalFormatting>
  <conditionalFormatting sqref="A28">
    <cfRule type="expression" priority="80" dxfId="0" stopIfTrue="1">
      <formula>A28="RPN #"</formula>
    </cfRule>
  </conditionalFormatting>
  <conditionalFormatting sqref="D28">
    <cfRule type="expression" priority="79" dxfId="0" stopIfTrue="1">
      <formula>D28="LEN"</formula>
    </cfRule>
  </conditionalFormatting>
  <conditionalFormatting sqref="D29">
    <cfRule type="expression" priority="78" dxfId="0" stopIfTrue="1">
      <formula>D29="TIP"</formula>
    </cfRule>
  </conditionalFormatting>
  <conditionalFormatting sqref="E27">
    <cfRule type="expression" priority="77" dxfId="0" stopIfTrue="1">
      <formula>E27="DESC 1"</formula>
    </cfRule>
  </conditionalFormatting>
  <conditionalFormatting sqref="E28">
    <cfRule type="expression" priority="76" dxfId="0" stopIfTrue="1">
      <formula>E28="DESC 2"</formula>
    </cfRule>
  </conditionalFormatting>
  <conditionalFormatting sqref="E29">
    <cfRule type="expression" priority="75" dxfId="0" stopIfTrue="1">
      <formula>E29="DESC 3"</formula>
    </cfRule>
  </conditionalFormatting>
  <conditionalFormatting sqref="G28">
    <cfRule type="expression" priority="74" dxfId="0" stopIfTrue="1">
      <formula>G28=0</formula>
    </cfRule>
  </conditionalFormatting>
  <conditionalFormatting sqref="H27">
    <cfRule type="expression" priority="73" dxfId="0" stopIfTrue="1">
      <formula>H27="AWARDEE NAME 1"</formula>
    </cfRule>
  </conditionalFormatting>
  <conditionalFormatting sqref="H28">
    <cfRule type="expression" priority="72" dxfId="0" stopIfTrue="1">
      <formula>H28="AWARDEE NAME 2"</formula>
    </cfRule>
  </conditionalFormatting>
  <conditionalFormatting sqref="H29">
    <cfRule type="expression" priority="71" dxfId="0" stopIfTrue="1">
      <formula>H29="CITY, STATE"</formula>
    </cfRule>
  </conditionalFormatting>
  <conditionalFormatting sqref="I28">
    <cfRule type="expression" priority="70" dxfId="0" stopIfTrue="1">
      <formula>I28=0</formula>
    </cfRule>
  </conditionalFormatting>
  <conditionalFormatting sqref="F27">
    <cfRule type="expression" priority="69" dxfId="0" stopIfTrue="1">
      <formula>F27="?"</formula>
    </cfRule>
  </conditionalFormatting>
  <conditionalFormatting sqref="F29">
    <cfRule type="expression" priority="68" dxfId="0" stopIfTrue="1">
      <formula>F29="?"</formula>
    </cfRule>
  </conditionalFormatting>
  <conditionalFormatting sqref="A31">
    <cfRule type="expression" priority="67" dxfId="0" stopIfTrue="1">
      <formula>A31="RPN #"</formula>
    </cfRule>
  </conditionalFormatting>
  <conditionalFormatting sqref="D31">
    <cfRule type="expression" priority="66" dxfId="0" stopIfTrue="1">
      <formula>D31="LEN"</formula>
    </cfRule>
  </conditionalFormatting>
  <conditionalFormatting sqref="D32">
    <cfRule type="expression" priority="65" dxfId="0" stopIfTrue="1">
      <formula>D32="TIP"</formula>
    </cfRule>
  </conditionalFormatting>
  <conditionalFormatting sqref="E30">
    <cfRule type="expression" priority="64" dxfId="0" stopIfTrue="1">
      <formula>E30="DESC 1"</formula>
    </cfRule>
  </conditionalFormatting>
  <conditionalFormatting sqref="E31">
    <cfRule type="expression" priority="63" dxfId="0" stopIfTrue="1">
      <formula>E31="DESC 2"</formula>
    </cfRule>
  </conditionalFormatting>
  <conditionalFormatting sqref="E32">
    <cfRule type="expression" priority="62" dxfId="0" stopIfTrue="1">
      <formula>E32="DESC 3"</formula>
    </cfRule>
  </conditionalFormatting>
  <conditionalFormatting sqref="G31">
    <cfRule type="expression" priority="61" dxfId="0" stopIfTrue="1">
      <formula>G31=0</formula>
    </cfRule>
  </conditionalFormatting>
  <conditionalFormatting sqref="H30">
    <cfRule type="expression" priority="60" dxfId="0" stopIfTrue="1">
      <formula>H30="AWARDEE NAME 1"</formula>
    </cfRule>
  </conditionalFormatting>
  <conditionalFormatting sqref="H31">
    <cfRule type="expression" priority="59" dxfId="0" stopIfTrue="1">
      <formula>H31="AWARDEE NAME 2"</formula>
    </cfRule>
  </conditionalFormatting>
  <conditionalFormatting sqref="H32">
    <cfRule type="expression" priority="58" dxfId="0" stopIfTrue="1">
      <formula>H32="CITY, STATE"</formula>
    </cfRule>
  </conditionalFormatting>
  <conditionalFormatting sqref="I31">
    <cfRule type="expression" priority="57" dxfId="0" stopIfTrue="1">
      <formula>I31=0</formula>
    </cfRule>
  </conditionalFormatting>
  <conditionalFormatting sqref="F30">
    <cfRule type="expression" priority="56" dxfId="0" stopIfTrue="1">
      <formula>F30="?"</formula>
    </cfRule>
  </conditionalFormatting>
  <conditionalFormatting sqref="F32">
    <cfRule type="expression" priority="55" dxfId="0" stopIfTrue="1">
      <formula>F32="?"</formula>
    </cfRule>
  </conditionalFormatting>
  <conditionalFormatting sqref="A34 A37">
    <cfRule type="expression" priority="54" dxfId="0" stopIfTrue="1">
      <formula>A34="RPN #"</formula>
    </cfRule>
  </conditionalFormatting>
  <conditionalFormatting sqref="D34 D37">
    <cfRule type="expression" priority="53" dxfId="0" stopIfTrue="1">
      <formula>D34="LEN"</formula>
    </cfRule>
  </conditionalFormatting>
  <conditionalFormatting sqref="D35 D38">
    <cfRule type="expression" priority="52" dxfId="0" stopIfTrue="1">
      <formula>D35="TIP"</formula>
    </cfRule>
  </conditionalFormatting>
  <conditionalFormatting sqref="E33">
    <cfRule type="expression" priority="51" dxfId="0" stopIfTrue="1">
      <formula>E33="DESC 1"</formula>
    </cfRule>
  </conditionalFormatting>
  <conditionalFormatting sqref="E34 E37">
    <cfRule type="expression" priority="50" dxfId="0" stopIfTrue="1">
      <formula>E34="DESC 2"</formula>
    </cfRule>
  </conditionalFormatting>
  <conditionalFormatting sqref="E35 E38">
    <cfRule type="expression" priority="49" dxfId="0" stopIfTrue="1">
      <formula>E35="DESC 3"</formula>
    </cfRule>
  </conditionalFormatting>
  <conditionalFormatting sqref="G34 G37">
    <cfRule type="expression" priority="48" dxfId="0" stopIfTrue="1">
      <formula>G34=0</formula>
    </cfRule>
  </conditionalFormatting>
  <conditionalFormatting sqref="H33 H36">
    <cfRule type="expression" priority="47" dxfId="0" stopIfTrue="1">
      <formula>H33="AWARDEE NAME 1"</formula>
    </cfRule>
  </conditionalFormatting>
  <conditionalFormatting sqref="H34 H37">
    <cfRule type="expression" priority="46" dxfId="0" stopIfTrue="1">
      <formula>H34="AWARDEE NAME 2"</formula>
    </cfRule>
  </conditionalFormatting>
  <conditionalFormatting sqref="H35 H38">
    <cfRule type="expression" priority="45" dxfId="0" stopIfTrue="1">
      <formula>H35="CITY, STATE"</formula>
    </cfRule>
  </conditionalFormatting>
  <conditionalFormatting sqref="I34 I37">
    <cfRule type="expression" priority="44" dxfId="0" stopIfTrue="1">
      <formula>I34=0</formula>
    </cfRule>
  </conditionalFormatting>
  <conditionalFormatting sqref="F33 F36">
    <cfRule type="expression" priority="43" dxfId="0" stopIfTrue="1">
      <formula>F33="?"</formula>
    </cfRule>
  </conditionalFormatting>
  <conditionalFormatting sqref="F35 F38">
    <cfRule type="expression" priority="42" dxfId="0" stopIfTrue="1">
      <formula>F35="?"</formula>
    </cfRule>
  </conditionalFormatting>
  <conditionalFormatting sqref="B44:C44">
    <cfRule type="expression" priority="41" dxfId="0" stopIfTrue="1">
      <formula>B44="FED CODE"</formula>
    </cfRule>
  </conditionalFormatting>
  <conditionalFormatting sqref="B47">
    <cfRule type="expression" priority="40" dxfId="0" stopIfTrue="1">
      <formula>B47="FED CODE"</formula>
    </cfRule>
  </conditionalFormatting>
  <conditionalFormatting sqref="B50">
    <cfRule type="expression" priority="39" dxfId="0" stopIfTrue="1">
      <formula>B50="FED CODE"</formula>
    </cfRule>
  </conditionalFormatting>
  <conditionalFormatting sqref="B10">
    <cfRule type="expression" priority="38" dxfId="0" stopIfTrue="1">
      <formula>B10="FA #"</formula>
    </cfRule>
  </conditionalFormatting>
  <conditionalFormatting sqref="B14:C14 B17:C17 C20 B23:C23 B26:C26 B29:C29 B32:C32 B35:C35 B38:C38">
    <cfRule type="expression" priority="37" dxfId="0" stopIfTrue="1">
      <formula>B14="County"</formula>
    </cfRule>
  </conditionalFormatting>
  <conditionalFormatting sqref="B12:C12 B15:C15 B18:C18 B21:C21 B24:C24 B27:C27 B30:C30 B33:C33 B36:C36">
    <cfRule type="expression" priority="36" dxfId="0" stopIfTrue="1">
      <formula>B12="WBS #"</formula>
    </cfRule>
  </conditionalFormatting>
  <conditionalFormatting sqref="B13 B16 B19 B22 B25 B28 B31 B34 B37">
    <cfRule type="expression" priority="35" dxfId="0" stopIfTrue="1">
      <formula>B13="FA #"</formula>
    </cfRule>
  </conditionalFormatting>
  <conditionalFormatting sqref="C47">
    <cfRule type="expression" priority="34" dxfId="0" stopIfTrue="1">
      <formula>C47="FED CODE"</formula>
    </cfRule>
  </conditionalFormatting>
  <conditionalFormatting sqref="C50">
    <cfRule type="expression" priority="33" dxfId="0" stopIfTrue="1">
      <formula>C50="FED CODE"</formula>
    </cfRule>
  </conditionalFormatting>
  <conditionalFormatting sqref="C37">
    <cfRule type="expression" priority="32" dxfId="0" stopIfTrue="1">
      <formula>C37="FED CODE"</formula>
    </cfRule>
  </conditionalFormatting>
  <conditionalFormatting sqref="C34">
    <cfRule type="expression" priority="31" dxfId="0" stopIfTrue="1">
      <formula>C34="FED CODE"</formula>
    </cfRule>
  </conditionalFormatting>
  <conditionalFormatting sqref="C31">
    <cfRule type="expression" priority="30" dxfId="0" stopIfTrue="1">
      <formula>C31="FED CODE"</formula>
    </cfRule>
  </conditionalFormatting>
  <conditionalFormatting sqref="C28">
    <cfRule type="expression" priority="29" dxfId="0" stopIfTrue="1">
      <formula>C28="FED CODE"</formula>
    </cfRule>
  </conditionalFormatting>
  <conditionalFormatting sqref="C25">
    <cfRule type="expression" priority="28" dxfId="0" stopIfTrue="1">
      <formula>C25="FED CODE"</formula>
    </cfRule>
  </conditionalFormatting>
  <conditionalFormatting sqref="C22">
    <cfRule type="expression" priority="27" dxfId="0" stopIfTrue="1">
      <formula>C22="FED CODE"</formula>
    </cfRule>
  </conditionalFormatting>
  <conditionalFormatting sqref="C19">
    <cfRule type="expression" priority="26" dxfId="0" stopIfTrue="1">
      <formula>C19="FED CODE"</formula>
    </cfRule>
  </conditionalFormatting>
  <conditionalFormatting sqref="C16">
    <cfRule type="expression" priority="25" dxfId="0" stopIfTrue="1">
      <formula>C16="FED CODE"</formula>
    </cfRule>
  </conditionalFormatting>
  <conditionalFormatting sqref="C10">
    <cfRule type="expression" priority="24" dxfId="0" stopIfTrue="1">
      <formula>C10="FED CODE"</formula>
    </cfRule>
  </conditionalFormatting>
  <conditionalFormatting sqref="C13">
    <cfRule type="expression" priority="23" dxfId="0" stopIfTrue="1">
      <formula>C13="FED CODE"</formula>
    </cfRule>
  </conditionalFormatting>
  <conditionalFormatting sqref="D19">
    <cfRule type="expression" priority="22" dxfId="0" stopIfTrue="1">
      <formula>D19="LEN"</formula>
    </cfRule>
  </conditionalFormatting>
  <conditionalFormatting sqref="H18">
    <cfRule type="expression" priority="21" dxfId="0" stopIfTrue="1">
      <formula>H18="AWARDEE NAME 1"</formula>
    </cfRule>
  </conditionalFormatting>
  <conditionalFormatting sqref="H19">
    <cfRule type="expression" priority="20" dxfId="0" stopIfTrue="1">
      <formula>H19="AWARDEE NAME 2"</formula>
    </cfRule>
  </conditionalFormatting>
  <conditionalFormatting sqref="H20">
    <cfRule type="expression" priority="19" dxfId="0" stopIfTrue="1">
      <formula>H20="CITY, STATE"</formula>
    </cfRule>
  </conditionalFormatting>
  <conditionalFormatting sqref="E9">
    <cfRule type="expression" priority="18" dxfId="0" stopIfTrue="1">
      <formula>E9="DESC 1"</formula>
    </cfRule>
  </conditionalFormatting>
  <conditionalFormatting sqref="E36">
    <cfRule type="expression" priority="17" dxfId="0" stopIfTrue="1">
      <formula>E36="DESC 1"</formula>
    </cfRule>
  </conditionalFormatting>
  <conditionalFormatting sqref="E43">
    <cfRule type="expression" priority="16" dxfId="0" stopIfTrue="1">
      <formula>E43="FED TYPE 1"</formula>
    </cfRule>
  </conditionalFormatting>
  <conditionalFormatting sqref="E44">
    <cfRule type="expression" priority="15" dxfId="0" stopIfTrue="1">
      <formula>E44="FED TYPE 2"</formula>
    </cfRule>
  </conditionalFormatting>
  <conditionalFormatting sqref="E46">
    <cfRule type="expression" priority="14" dxfId="0" stopIfTrue="1">
      <formula>E46="FED TYPE 1"</formula>
    </cfRule>
  </conditionalFormatting>
  <conditionalFormatting sqref="E47">
    <cfRule type="expression" priority="13" dxfId="0" stopIfTrue="1">
      <formula>E47="FED TYPE 2"</formula>
    </cfRule>
  </conditionalFormatting>
  <conditionalFormatting sqref="J13">
    <cfRule type="expression" priority="12" dxfId="0" stopIfTrue="1">
      <formula>J13&gt;NOW()</formula>
    </cfRule>
  </conditionalFormatting>
  <conditionalFormatting sqref="J19">
    <cfRule type="expression" priority="11" dxfId="0" stopIfTrue="1">
      <formula>J19&gt;NOW()</formula>
    </cfRule>
  </conditionalFormatting>
  <conditionalFormatting sqref="J25">
    <cfRule type="expression" priority="9" dxfId="0" stopIfTrue="1">
      <formula>J25&gt;NOW()</formula>
    </cfRule>
  </conditionalFormatting>
  <conditionalFormatting sqref="J28">
    <cfRule type="expression" priority="8" dxfId="0" stopIfTrue="1">
      <formula>J28&gt;NOW()</formula>
    </cfRule>
  </conditionalFormatting>
  <conditionalFormatting sqref="J31">
    <cfRule type="expression" priority="7" dxfId="0" stopIfTrue="1">
      <formula>J31&gt;NOW()</formula>
    </cfRule>
  </conditionalFormatting>
  <conditionalFormatting sqref="J34">
    <cfRule type="expression" priority="6" dxfId="0" stopIfTrue="1">
      <formula>J34&gt;NOW()</formula>
    </cfRule>
  </conditionalFormatting>
  <conditionalFormatting sqref="J37">
    <cfRule type="expression" priority="5" dxfId="0" stopIfTrue="1">
      <formula>J37&gt;NOW()</formula>
    </cfRule>
  </conditionalFormatting>
  <conditionalFormatting sqref="J16">
    <cfRule type="expression" priority="4" dxfId="0" stopIfTrue="1">
      <formula>J16&gt;NOW()</formula>
    </cfRule>
  </conditionalFormatting>
  <conditionalFormatting sqref="B20">
    <cfRule type="expression" priority="3" dxfId="0" stopIfTrue="1">
      <formula>B20="County"</formula>
    </cfRule>
  </conditionalFormatting>
  <conditionalFormatting sqref="J22">
    <cfRule type="expression" priority="1" dxfId="0" stopIfTrue="1">
      <formula>J22&gt;NOW()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J45" sqref="J45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392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393</v>
      </c>
      <c r="C9" s="73"/>
      <c r="D9" s="16"/>
      <c r="E9" s="2" t="s">
        <v>42</v>
      </c>
      <c r="F9" s="2" t="s">
        <v>9</v>
      </c>
      <c r="G9" s="49"/>
      <c r="H9" s="2" t="s">
        <v>185</v>
      </c>
      <c r="I9" s="46"/>
      <c r="J9" s="2"/>
    </row>
    <row r="10" spans="1:10" s="18" customFormat="1" ht="11.25">
      <c r="A10" s="3">
        <v>2</v>
      </c>
      <c r="B10" s="79" t="s">
        <v>394</v>
      </c>
      <c r="C10" s="64" t="s">
        <v>272</v>
      </c>
      <c r="D10" s="9" t="s">
        <v>395</v>
      </c>
      <c r="E10" s="3" t="s">
        <v>55</v>
      </c>
      <c r="F10" s="3"/>
      <c r="G10" s="50">
        <v>11884914.59</v>
      </c>
      <c r="H10" s="3"/>
      <c r="I10" s="50">
        <v>11095482.8</v>
      </c>
      <c r="J10" s="53">
        <v>44796</v>
      </c>
    </row>
    <row r="11" spans="1:10" s="18" customFormat="1" ht="11.25">
      <c r="A11" s="4"/>
      <c r="B11" s="4" t="s">
        <v>167</v>
      </c>
      <c r="C11" s="5"/>
      <c r="D11" s="6" t="s">
        <v>396</v>
      </c>
      <c r="E11" s="4"/>
      <c r="F11" s="4" t="s">
        <v>17</v>
      </c>
      <c r="G11" s="51"/>
      <c r="H11" s="4" t="s">
        <v>186</v>
      </c>
      <c r="I11" s="47"/>
      <c r="J11" s="57"/>
    </row>
    <row r="12" spans="1:10" s="18" customFormat="1" ht="11.25">
      <c r="A12" s="31"/>
      <c r="B12" s="66" t="s">
        <v>397</v>
      </c>
      <c r="C12" s="73"/>
      <c r="D12" s="16"/>
      <c r="E12" s="2" t="s">
        <v>42</v>
      </c>
      <c r="F12" s="2"/>
      <c r="G12" s="49"/>
      <c r="H12" s="2" t="s">
        <v>80</v>
      </c>
      <c r="I12" s="46"/>
      <c r="J12" s="2"/>
    </row>
    <row r="13" spans="1:10" s="18" customFormat="1" ht="11.25">
      <c r="A13" s="3">
        <v>4</v>
      </c>
      <c r="B13" s="79"/>
      <c r="C13" s="64"/>
      <c r="D13" s="9" t="s">
        <v>398</v>
      </c>
      <c r="E13" s="3" t="s">
        <v>400</v>
      </c>
      <c r="F13" s="3" t="s">
        <v>9</v>
      </c>
      <c r="G13" s="50">
        <v>57411538.02</v>
      </c>
      <c r="H13" s="3"/>
      <c r="I13" s="50">
        <v>61627415.52</v>
      </c>
      <c r="J13" s="53">
        <v>44796</v>
      </c>
    </row>
    <row r="14" spans="1:10" s="18" customFormat="1" ht="11.25">
      <c r="A14" s="4"/>
      <c r="B14" s="4" t="s">
        <v>143</v>
      </c>
      <c r="C14" s="5"/>
      <c r="D14" s="6" t="s">
        <v>399</v>
      </c>
      <c r="E14" s="4"/>
      <c r="F14" s="4"/>
      <c r="G14" s="51"/>
      <c r="H14" s="4" t="s">
        <v>81</v>
      </c>
      <c r="I14" s="47"/>
      <c r="J14" s="57"/>
    </row>
    <row r="15" spans="1:10" s="18" customFormat="1" ht="11.25">
      <c r="A15" s="31"/>
      <c r="B15" s="66" t="s">
        <v>401</v>
      </c>
      <c r="C15" s="73"/>
      <c r="D15" s="16"/>
      <c r="E15" s="2" t="s">
        <v>42</v>
      </c>
      <c r="F15" s="2" t="s">
        <v>9</v>
      </c>
      <c r="G15" s="49"/>
      <c r="H15" s="2" t="s">
        <v>404</v>
      </c>
      <c r="I15" s="46"/>
      <c r="J15" s="2"/>
    </row>
    <row r="16" spans="1:10" s="18" customFormat="1" ht="11.25">
      <c r="A16" s="3">
        <v>5</v>
      </c>
      <c r="B16" s="79"/>
      <c r="C16" s="86"/>
      <c r="D16" s="9" t="s">
        <v>402</v>
      </c>
      <c r="E16" s="3" t="s">
        <v>55</v>
      </c>
      <c r="F16" s="3"/>
      <c r="G16" s="50">
        <v>6266487.94</v>
      </c>
      <c r="H16" s="3"/>
      <c r="I16" s="50">
        <v>6069292.55</v>
      </c>
      <c r="J16" s="53">
        <v>44796</v>
      </c>
    </row>
    <row r="17" spans="1:10" s="18" customFormat="1" ht="11.25">
      <c r="A17" s="4"/>
      <c r="B17" s="4" t="s">
        <v>95</v>
      </c>
      <c r="C17" s="5"/>
      <c r="D17" s="6" t="s">
        <v>403</v>
      </c>
      <c r="E17" s="4"/>
      <c r="F17" s="4" t="s">
        <v>17</v>
      </c>
      <c r="G17" s="51"/>
      <c r="H17" s="4" t="s">
        <v>405</v>
      </c>
      <c r="I17" s="47"/>
      <c r="J17" s="57"/>
    </row>
    <row r="18" spans="1:10" s="18" customFormat="1" ht="11.25">
      <c r="A18" s="31"/>
      <c r="B18" s="66" t="s">
        <v>406</v>
      </c>
      <c r="C18" s="73"/>
      <c r="D18" s="16"/>
      <c r="E18" s="2" t="s">
        <v>411</v>
      </c>
      <c r="F18" s="2"/>
      <c r="G18" s="49"/>
      <c r="H18" s="2" t="s">
        <v>412</v>
      </c>
      <c r="I18" s="46"/>
      <c r="J18" s="2"/>
    </row>
    <row r="19" spans="1:10" s="18" customFormat="1" ht="11.25">
      <c r="A19" s="3">
        <v>6</v>
      </c>
      <c r="B19" s="3" t="s">
        <v>407</v>
      </c>
      <c r="C19" s="64" t="s">
        <v>478</v>
      </c>
      <c r="D19" s="9" t="s">
        <v>341</v>
      </c>
      <c r="E19" s="3"/>
      <c r="F19" s="3"/>
      <c r="G19" s="50">
        <v>13853433</v>
      </c>
      <c r="H19" s="3" t="s">
        <v>413</v>
      </c>
      <c r="I19" s="50">
        <v>9123702.85</v>
      </c>
      <c r="J19" s="53">
        <v>44796</v>
      </c>
    </row>
    <row r="20" spans="1:10" s="18" customFormat="1" ht="11.25">
      <c r="A20" s="3"/>
      <c r="B20" s="3"/>
      <c r="C20" s="68"/>
      <c r="D20" s="9" t="s">
        <v>409</v>
      </c>
      <c r="E20" s="3"/>
      <c r="F20" s="3"/>
      <c r="G20" s="88" t="s">
        <v>0</v>
      </c>
      <c r="H20" s="3"/>
      <c r="I20" s="50" t="s">
        <v>414</v>
      </c>
      <c r="J20" s="53"/>
    </row>
    <row r="21" spans="1:10" s="18" customFormat="1" ht="11.25">
      <c r="A21" s="4"/>
      <c r="B21" s="4" t="s">
        <v>408</v>
      </c>
      <c r="C21" s="5"/>
      <c r="D21" s="6" t="s">
        <v>410</v>
      </c>
      <c r="E21" s="4"/>
      <c r="F21" s="4"/>
      <c r="G21" s="51"/>
      <c r="H21" s="4" t="s">
        <v>219</v>
      </c>
      <c r="I21" s="47"/>
      <c r="J21" s="57"/>
    </row>
    <row r="22" spans="1:10" s="18" customFormat="1" ht="11.25">
      <c r="A22" s="31"/>
      <c r="B22" s="66" t="s">
        <v>415</v>
      </c>
      <c r="C22" s="73"/>
      <c r="D22" s="16"/>
      <c r="E22" s="2" t="s">
        <v>420</v>
      </c>
      <c r="F22" s="2"/>
      <c r="G22" s="49"/>
      <c r="H22" s="2" t="s">
        <v>422</v>
      </c>
      <c r="I22" s="46"/>
      <c r="J22" s="2"/>
    </row>
    <row r="23" spans="1:10" s="18" customFormat="1" ht="11.25">
      <c r="A23" s="3">
        <v>7</v>
      </c>
      <c r="B23" s="79" t="s">
        <v>416</v>
      </c>
      <c r="C23" s="64" t="s">
        <v>474</v>
      </c>
      <c r="D23" s="9" t="s">
        <v>418</v>
      </c>
      <c r="E23" s="3" t="s">
        <v>421</v>
      </c>
      <c r="F23" s="3" t="s">
        <v>9</v>
      </c>
      <c r="G23" s="50">
        <v>46624005.25</v>
      </c>
      <c r="H23" s="3"/>
      <c r="I23" s="50">
        <v>47500000</v>
      </c>
      <c r="J23" s="53">
        <v>44796</v>
      </c>
    </row>
    <row r="24" spans="1:10" s="18" customFormat="1" ht="11.25">
      <c r="A24" s="4"/>
      <c r="B24" s="4" t="s">
        <v>417</v>
      </c>
      <c r="C24" s="5"/>
      <c r="D24" s="6" t="s">
        <v>419</v>
      </c>
      <c r="E24" s="4"/>
      <c r="F24" s="4"/>
      <c r="G24" s="51"/>
      <c r="H24" s="4" t="s">
        <v>423</v>
      </c>
      <c r="I24" s="47"/>
      <c r="J24" s="57"/>
    </row>
    <row r="25" spans="2:10" s="18" customFormat="1" ht="11.25">
      <c r="B25" s="11"/>
      <c r="C25" s="11"/>
      <c r="D25" s="12"/>
      <c r="E25" s="11"/>
      <c r="F25" s="11"/>
      <c r="G25" s="30"/>
      <c r="H25" s="11"/>
      <c r="I25" s="62"/>
      <c r="J25" s="11"/>
    </row>
    <row r="26" spans="1:10" s="18" customFormat="1" ht="12.75">
      <c r="A26" s="48" t="s">
        <v>485</v>
      </c>
      <c r="B26" s="48"/>
      <c r="C26" s="48"/>
      <c r="D26" s="59"/>
      <c r="E26" s="48"/>
      <c r="F26" s="48"/>
      <c r="G26" s="60"/>
      <c r="H26" s="48"/>
      <c r="I26" s="61"/>
      <c r="J26" s="48"/>
    </row>
    <row r="27" spans="1:10" s="18" customFormat="1" ht="12.75">
      <c r="A27" s="48" t="s">
        <v>484</v>
      </c>
      <c r="B27" s="48"/>
      <c r="C27" s="48"/>
      <c r="D27" s="59"/>
      <c r="E27" s="48"/>
      <c r="F27" s="48"/>
      <c r="G27" s="60"/>
      <c r="H27" s="48"/>
      <c r="I27" s="61"/>
      <c r="J27" s="48"/>
    </row>
    <row r="28" spans="1:10" s="18" customFormat="1" ht="12.75">
      <c r="A28" s="1"/>
      <c r="B28" s="14"/>
      <c r="C28" s="14"/>
      <c r="D28" s="36"/>
      <c r="E28" s="14"/>
      <c r="F28" s="14"/>
      <c r="G28" s="41"/>
      <c r="H28" s="14"/>
      <c r="I28" s="42"/>
      <c r="J28" s="14"/>
    </row>
    <row r="29" spans="1:10" s="18" customFormat="1" ht="11.25">
      <c r="A29" s="31"/>
      <c r="B29" s="63"/>
      <c r="C29" s="67"/>
      <c r="D29" s="56"/>
      <c r="E29" s="15" t="s">
        <v>289</v>
      </c>
      <c r="F29" s="2"/>
      <c r="G29" s="17"/>
      <c r="H29" s="15"/>
      <c r="I29" s="29"/>
      <c r="J29" s="15"/>
    </row>
    <row r="30" spans="1:10" s="18" customFormat="1" ht="11.25">
      <c r="A30" s="3"/>
      <c r="B30" s="64"/>
      <c r="C30" s="64" t="s">
        <v>272</v>
      </c>
      <c r="D30" s="55"/>
      <c r="E30" s="8" t="s">
        <v>237</v>
      </c>
      <c r="F30" s="3"/>
      <c r="G30" s="10"/>
      <c r="H30" s="8"/>
      <c r="I30" s="89">
        <f>I10</f>
        <v>11095482.8</v>
      </c>
      <c r="J30" s="90">
        <v>1</v>
      </c>
    </row>
    <row r="31" spans="1:10" s="18" customFormat="1" ht="11.25">
      <c r="A31" s="35"/>
      <c r="B31" s="65"/>
      <c r="C31" s="69"/>
      <c r="D31" s="54"/>
      <c r="E31" s="5"/>
      <c r="F31" s="4"/>
      <c r="G31" s="7"/>
      <c r="H31" s="5"/>
      <c r="I31" s="91"/>
      <c r="J31" s="92"/>
    </row>
    <row r="32" spans="1:10" s="18" customFormat="1" ht="11.25">
      <c r="A32" s="31"/>
      <c r="B32" s="63"/>
      <c r="C32" s="67"/>
      <c r="D32" s="56"/>
      <c r="E32" s="15" t="s">
        <v>476</v>
      </c>
      <c r="F32" s="2"/>
      <c r="G32" s="17"/>
      <c r="H32" s="15"/>
      <c r="I32" s="93"/>
      <c r="J32" s="94"/>
    </row>
    <row r="33" spans="1:10" s="18" customFormat="1" ht="11.25">
      <c r="A33" s="3"/>
      <c r="B33" s="64"/>
      <c r="C33" s="64" t="s">
        <v>478</v>
      </c>
      <c r="D33" s="55"/>
      <c r="E33" s="8" t="s">
        <v>477</v>
      </c>
      <c r="F33" s="3"/>
      <c r="G33" s="10"/>
      <c r="H33" s="8"/>
      <c r="I33" s="89">
        <f>I19</f>
        <v>9123702.85</v>
      </c>
      <c r="J33" s="90">
        <v>1</v>
      </c>
    </row>
    <row r="34" spans="1:10" s="18" customFormat="1" ht="11.25">
      <c r="A34" s="35"/>
      <c r="B34" s="65"/>
      <c r="C34" s="69"/>
      <c r="D34" s="54"/>
      <c r="E34" s="5"/>
      <c r="F34" s="4"/>
      <c r="G34" s="7"/>
      <c r="H34" s="5"/>
      <c r="I34" s="91"/>
      <c r="J34" s="92"/>
    </row>
    <row r="35" spans="1:10" s="18" customFormat="1" ht="11.25">
      <c r="A35" s="31"/>
      <c r="B35" s="63"/>
      <c r="C35" s="67"/>
      <c r="D35" s="56"/>
      <c r="E35" s="15" t="s">
        <v>475</v>
      </c>
      <c r="F35" s="2"/>
      <c r="G35" s="17"/>
      <c r="H35" s="15"/>
      <c r="I35" s="93"/>
      <c r="J35" s="94"/>
    </row>
    <row r="36" spans="1:10" s="18" customFormat="1" ht="11.25">
      <c r="A36" s="3"/>
      <c r="B36" s="64"/>
      <c r="C36" s="64" t="s">
        <v>474</v>
      </c>
      <c r="D36" s="55"/>
      <c r="E36" s="8"/>
      <c r="F36" s="3"/>
      <c r="G36" s="10"/>
      <c r="H36" s="8"/>
      <c r="I36" s="89">
        <f>I23</f>
        <v>47500000</v>
      </c>
      <c r="J36" s="90">
        <v>1</v>
      </c>
    </row>
    <row r="37" spans="1:10" s="18" customFormat="1" ht="11.25">
      <c r="A37" s="35"/>
      <c r="B37" s="65"/>
      <c r="C37" s="69"/>
      <c r="D37" s="54"/>
      <c r="E37" s="5"/>
      <c r="F37" s="4"/>
      <c r="G37" s="7"/>
      <c r="H37" s="5"/>
      <c r="I37" s="91"/>
      <c r="J37" s="92"/>
    </row>
    <row r="38" spans="1:10" s="18" customFormat="1" ht="11.25">
      <c r="A38" s="31"/>
      <c r="B38" s="63"/>
      <c r="C38" s="67"/>
      <c r="D38" s="56"/>
      <c r="E38" s="15" t="s">
        <v>4</v>
      </c>
      <c r="F38" s="2"/>
      <c r="G38" s="17"/>
      <c r="H38" s="15"/>
      <c r="I38" s="93"/>
      <c r="J38" s="94"/>
    </row>
    <row r="39" spans="1:10" ht="12.75">
      <c r="A39" s="3"/>
      <c r="B39" s="64"/>
      <c r="C39" s="68"/>
      <c r="D39" s="55"/>
      <c r="E39" s="8" t="s">
        <v>18</v>
      </c>
      <c r="F39" s="3"/>
      <c r="G39" s="10"/>
      <c r="H39" s="8"/>
      <c r="I39" s="89">
        <f>I13+I16</f>
        <v>67696708.07000001</v>
      </c>
      <c r="J39" s="90">
        <v>2</v>
      </c>
    </row>
    <row r="40" spans="1:12" s="58" customFormat="1" ht="12.75">
      <c r="A40" s="35"/>
      <c r="B40" s="65"/>
      <c r="C40" s="69"/>
      <c r="D40" s="54"/>
      <c r="E40" s="5" t="s">
        <v>19</v>
      </c>
      <c r="F40" s="4"/>
      <c r="G40" s="7"/>
      <c r="H40" s="5"/>
      <c r="I40" s="91"/>
      <c r="J40" s="92"/>
      <c r="L40" s="18"/>
    </row>
    <row r="41" spans="1:10" s="18" customFormat="1" ht="11.25">
      <c r="A41" s="70"/>
      <c r="B41" s="68"/>
      <c r="C41" s="68"/>
      <c r="D41" s="55"/>
      <c r="E41" s="8"/>
      <c r="F41" s="8"/>
      <c r="G41" s="10"/>
      <c r="H41" s="8"/>
      <c r="I41" s="93"/>
      <c r="J41" s="94"/>
    </row>
    <row r="42" spans="1:10" s="18" customFormat="1" ht="11.25">
      <c r="A42" s="70"/>
      <c r="B42" s="68"/>
      <c r="C42" s="68"/>
      <c r="D42" s="55"/>
      <c r="E42" s="8" t="s">
        <v>6</v>
      </c>
      <c r="F42" s="8"/>
      <c r="G42" s="10"/>
      <c r="H42" s="8"/>
      <c r="I42" s="95">
        <f>SUM(I29:I39)</f>
        <v>135415893.72000003</v>
      </c>
      <c r="J42" s="96">
        <f>SUM(J30:J39)</f>
        <v>5</v>
      </c>
    </row>
    <row r="43" spans="1:10" s="18" customFormat="1" ht="11.25">
      <c r="A43" s="70"/>
      <c r="B43" s="68"/>
      <c r="C43" s="68"/>
      <c r="D43" s="55"/>
      <c r="E43" s="8"/>
      <c r="F43" s="8"/>
      <c r="G43" s="10"/>
      <c r="H43" s="8"/>
      <c r="I43" s="91"/>
      <c r="J43" s="92"/>
    </row>
    <row r="44" spans="1:10" s="18" customFormat="1" ht="11.25">
      <c r="A44" s="31"/>
      <c r="B44" s="15"/>
      <c r="C44" s="15"/>
      <c r="D44" s="16"/>
      <c r="E44" s="15"/>
      <c r="F44" s="15"/>
      <c r="G44" s="17"/>
      <c r="H44" s="15"/>
      <c r="I44" s="95"/>
      <c r="J44" s="95"/>
    </row>
    <row r="45" spans="1:10" s="18" customFormat="1" ht="11.25">
      <c r="A45" s="3"/>
      <c r="B45" s="8"/>
      <c r="C45" s="8"/>
      <c r="D45" s="9"/>
      <c r="E45" s="8" t="s">
        <v>25</v>
      </c>
      <c r="F45" s="8"/>
      <c r="G45" s="10"/>
      <c r="H45" s="8"/>
      <c r="I45" s="28">
        <f>'JULY 19, 2022'!I62</f>
        <v>1303944701.3799999</v>
      </c>
      <c r="J45" s="90">
        <v>69</v>
      </c>
    </row>
    <row r="46" spans="1:10" s="18" customFormat="1" ht="11.25">
      <c r="A46" s="35"/>
      <c r="B46" s="5"/>
      <c r="C46" s="5"/>
      <c r="D46" s="6"/>
      <c r="E46" s="5"/>
      <c r="F46" s="5"/>
      <c r="G46" s="7"/>
      <c r="H46" s="5"/>
      <c r="I46" s="95"/>
      <c r="J46" s="95"/>
    </row>
    <row r="47" spans="1:10" s="18" customFormat="1" ht="11.25">
      <c r="A47" s="31"/>
      <c r="B47" s="15"/>
      <c r="C47" s="15"/>
      <c r="D47" s="16"/>
      <c r="E47" s="15" t="s">
        <v>6</v>
      </c>
      <c r="F47" s="15"/>
      <c r="G47" s="17"/>
      <c r="H47" s="15"/>
      <c r="I47" s="93"/>
      <c r="J47" s="94"/>
    </row>
    <row r="48" spans="1:10" s="18" customFormat="1" ht="11.25">
      <c r="A48" s="3"/>
      <c r="B48" s="8"/>
      <c r="C48" s="8"/>
      <c r="D48" s="9"/>
      <c r="E48" s="8" t="s">
        <v>20</v>
      </c>
      <c r="F48" s="8"/>
      <c r="G48" s="10"/>
      <c r="H48" s="8"/>
      <c r="I48" s="95">
        <f>I42+I45</f>
        <v>1439360595.1</v>
      </c>
      <c r="J48" s="97">
        <v>74</v>
      </c>
    </row>
    <row r="49" spans="1:10" s="18" customFormat="1" ht="11.25">
      <c r="A49" s="35"/>
      <c r="B49" s="5"/>
      <c r="C49" s="5"/>
      <c r="D49" s="6"/>
      <c r="E49" s="5" t="s">
        <v>21</v>
      </c>
      <c r="F49" s="5"/>
      <c r="G49" s="7"/>
      <c r="H49" s="5"/>
      <c r="I49" s="27"/>
      <c r="J49" s="5"/>
    </row>
    <row r="50" spans="2:10" s="18" customFormat="1" ht="11.25">
      <c r="B50" s="11"/>
      <c r="C50" s="11"/>
      <c r="D50" s="12"/>
      <c r="E50" s="11"/>
      <c r="F50" s="11"/>
      <c r="G50" s="13"/>
      <c r="H50" s="11"/>
      <c r="J50" s="11"/>
    </row>
    <row r="51" spans="2:10" s="18" customFormat="1" ht="11.25">
      <c r="B51" s="11"/>
      <c r="C51" s="11"/>
      <c r="D51" s="12"/>
      <c r="E51" s="11"/>
      <c r="F51" s="11"/>
      <c r="G51" s="13"/>
      <c r="H51" s="11"/>
      <c r="J51" s="11"/>
    </row>
    <row r="52" spans="2:10" s="18" customFormat="1" ht="11.25">
      <c r="B52" s="11"/>
      <c r="C52" s="11"/>
      <c r="D52" s="12"/>
      <c r="E52" s="11"/>
      <c r="F52" s="11"/>
      <c r="G52" s="13"/>
      <c r="H52" s="11"/>
      <c r="J52" s="11"/>
    </row>
  </sheetData>
  <sheetProtection/>
  <mergeCells count="2">
    <mergeCell ref="A1:J1"/>
    <mergeCell ref="A2:J2"/>
  </mergeCells>
  <conditionalFormatting sqref="I30">
    <cfRule type="expression" priority="172" dxfId="0" stopIfTrue="1">
      <formula>I30=0</formula>
    </cfRule>
  </conditionalFormatting>
  <conditionalFormatting sqref="I33">
    <cfRule type="expression" priority="171" dxfId="0" stopIfTrue="1">
      <formula>I33=0</formula>
    </cfRule>
  </conditionalFormatting>
  <conditionalFormatting sqref="I36">
    <cfRule type="expression" priority="170" dxfId="0" stopIfTrue="1">
      <formula>I36=0</formula>
    </cfRule>
  </conditionalFormatting>
  <conditionalFormatting sqref="J30">
    <cfRule type="expression" priority="168" dxfId="0" stopIfTrue="1">
      <formula>J30=0</formula>
    </cfRule>
  </conditionalFormatting>
  <conditionalFormatting sqref="J33">
    <cfRule type="expression" priority="167" dxfId="0" stopIfTrue="1">
      <formula>J33=0</formula>
    </cfRule>
  </conditionalFormatting>
  <conditionalFormatting sqref="J36">
    <cfRule type="expression" priority="166" dxfId="0" stopIfTrue="1">
      <formula>J36=0</formula>
    </cfRule>
  </conditionalFormatting>
  <conditionalFormatting sqref="J45">
    <cfRule type="expression" priority="165" dxfId="0" stopIfTrue="1">
      <formula>J45=0</formula>
    </cfRule>
  </conditionalFormatting>
  <conditionalFormatting sqref="E29">
    <cfRule type="expression" priority="164" dxfId="0" stopIfTrue="1">
      <formula>E29="FED TYPE 1"</formula>
    </cfRule>
  </conditionalFormatting>
  <conditionalFormatting sqref="E30">
    <cfRule type="expression" priority="163" dxfId="0" stopIfTrue="1">
      <formula>E30="FED TYPE 2"</formula>
    </cfRule>
  </conditionalFormatting>
  <conditionalFormatting sqref="E32">
    <cfRule type="expression" priority="162" dxfId="0" stopIfTrue="1">
      <formula>E32="FED TYPE 1"</formula>
    </cfRule>
  </conditionalFormatting>
  <conditionalFormatting sqref="E33">
    <cfRule type="expression" priority="161" dxfId="0" stopIfTrue="1">
      <formula>E33="FED TYPE 2"</formula>
    </cfRule>
  </conditionalFormatting>
  <conditionalFormatting sqref="E35">
    <cfRule type="expression" priority="160" dxfId="0" stopIfTrue="1">
      <formula>E35="FED TYPE 1"</formula>
    </cfRule>
  </conditionalFormatting>
  <conditionalFormatting sqref="E36">
    <cfRule type="expression" priority="159" dxfId="0" stopIfTrue="1">
      <formula>E36="FED TYPE 2"</formula>
    </cfRule>
  </conditionalFormatting>
  <conditionalFormatting sqref="J39">
    <cfRule type="expression" priority="158" dxfId="0" stopIfTrue="1">
      <formula>J39=0</formula>
    </cfRule>
  </conditionalFormatting>
  <conditionalFormatting sqref="I39">
    <cfRule type="expression" priority="157" dxfId="0" stopIfTrue="1">
      <formula>I39=0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A10">
    <cfRule type="expression" priority="154" dxfId="0" stopIfTrue="1">
      <formula>A10="RPN #"</formula>
    </cfRule>
  </conditionalFormatting>
  <conditionalFormatting sqref="D10">
    <cfRule type="expression" priority="153" dxfId="0" stopIfTrue="1">
      <formula>D10="LEN"</formula>
    </cfRule>
  </conditionalFormatting>
  <conditionalFormatting sqref="D11">
    <cfRule type="expression" priority="152" dxfId="0" stopIfTrue="1">
      <formula>D11="TIP"</formula>
    </cfRule>
  </conditionalFormatting>
  <conditionalFormatting sqref="E9">
    <cfRule type="expression" priority="151" dxfId="0" stopIfTrue="1">
      <formula>E9="DESC 1"</formula>
    </cfRule>
  </conditionalFormatting>
  <conditionalFormatting sqref="E10">
    <cfRule type="expression" priority="150" dxfId="0" stopIfTrue="1">
      <formula>E10="DESC 2"</formula>
    </cfRule>
  </conditionalFormatting>
  <conditionalFormatting sqref="E11">
    <cfRule type="expression" priority="149" dxfId="0" stopIfTrue="1">
      <formula>E11="DESC 3"</formula>
    </cfRule>
  </conditionalFormatting>
  <conditionalFormatting sqref="G10">
    <cfRule type="expression" priority="148" dxfId="0" stopIfTrue="1">
      <formula>G10=0</formula>
    </cfRule>
  </conditionalFormatting>
  <conditionalFormatting sqref="H9">
    <cfRule type="expression" priority="147" dxfId="0" stopIfTrue="1">
      <formula>H9="AWARDEE NAME 1"</formula>
    </cfRule>
  </conditionalFormatting>
  <conditionalFormatting sqref="H10">
    <cfRule type="expression" priority="146" dxfId="0" stopIfTrue="1">
      <formula>H10="AWARDEE NAME 2"</formula>
    </cfRule>
  </conditionalFormatting>
  <conditionalFormatting sqref="H11">
    <cfRule type="expression" priority="145" dxfId="0" stopIfTrue="1">
      <formula>H11="CITY, STATE"</formula>
    </cfRule>
  </conditionalFormatting>
  <conditionalFormatting sqref="I10">
    <cfRule type="expression" priority="144" dxfId="0" stopIfTrue="1">
      <formula>I10=0</formula>
    </cfRule>
  </conditionalFormatting>
  <conditionalFormatting sqref="J10">
    <cfRule type="expression" priority="143" dxfId="0" stopIfTrue="1">
      <formula>J10&gt;NOW()</formula>
    </cfRule>
  </conditionalFormatting>
  <conditionalFormatting sqref="F9">
    <cfRule type="expression" priority="142" dxfId="0" stopIfTrue="1">
      <formula>F9="?"</formula>
    </cfRule>
  </conditionalFormatting>
  <conditionalFormatting sqref="F11">
    <cfRule type="expression" priority="141" dxfId="0" stopIfTrue="1">
      <formula>F11="?"</formula>
    </cfRule>
  </conditionalFormatting>
  <conditionalFormatting sqref="A13">
    <cfRule type="expression" priority="126" dxfId="0" stopIfTrue="1">
      <formula>A13="RPN #"</formula>
    </cfRule>
  </conditionalFormatting>
  <conditionalFormatting sqref="D13">
    <cfRule type="expression" priority="125" dxfId="0" stopIfTrue="1">
      <formula>D13="LEN"</formula>
    </cfRule>
  </conditionalFormatting>
  <conditionalFormatting sqref="D14">
    <cfRule type="expression" priority="124" dxfId="0" stopIfTrue="1">
      <formula>D14="TIP"</formula>
    </cfRule>
  </conditionalFormatting>
  <conditionalFormatting sqref="E12">
    <cfRule type="expression" priority="123" dxfId="0" stopIfTrue="1">
      <formula>E12="DESC 1"</formula>
    </cfRule>
  </conditionalFormatting>
  <conditionalFormatting sqref="E13">
    <cfRule type="expression" priority="122" dxfId="0" stopIfTrue="1">
      <formula>E13="DESC 2"</formula>
    </cfRule>
  </conditionalFormatting>
  <conditionalFormatting sqref="E14">
    <cfRule type="expression" priority="121" dxfId="0" stopIfTrue="1">
      <formula>E14="DESC 3"</formula>
    </cfRule>
  </conditionalFormatting>
  <conditionalFormatting sqref="G13">
    <cfRule type="expression" priority="120" dxfId="0" stopIfTrue="1">
      <formula>G13=0</formula>
    </cfRule>
  </conditionalFormatting>
  <conditionalFormatting sqref="H12">
    <cfRule type="expression" priority="119" dxfId="0" stopIfTrue="1">
      <formula>H12="AWARDEE NAME 1"</formula>
    </cfRule>
  </conditionalFormatting>
  <conditionalFormatting sqref="H13">
    <cfRule type="expression" priority="118" dxfId="0" stopIfTrue="1">
      <formula>H13="AWARDEE NAME 2"</formula>
    </cfRule>
  </conditionalFormatting>
  <conditionalFormatting sqref="H14">
    <cfRule type="expression" priority="117" dxfId="0" stopIfTrue="1">
      <formula>H14="CITY, STATE"</formula>
    </cfRule>
  </conditionalFormatting>
  <conditionalFormatting sqref="I13">
    <cfRule type="expression" priority="116" dxfId="0" stopIfTrue="1">
      <formula>I13=0</formula>
    </cfRule>
  </conditionalFormatting>
  <conditionalFormatting sqref="F12">
    <cfRule type="expression" priority="114" dxfId="0" stopIfTrue="1">
      <formula>F12="?"</formula>
    </cfRule>
  </conditionalFormatting>
  <conditionalFormatting sqref="F14">
    <cfRule type="expression" priority="113" dxfId="0" stopIfTrue="1">
      <formula>F14="?"</formula>
    </cfRule>
  </conditionalFormatting>
  <conditionalFormatting sqref="A16">
    <cfRule type="expression" priority="112" dxfId="0" stopIfTrue="1">
      <formula>A16="RPN #"</formula>
    </cfRule>
  </conditionalFormatting>
  <conditionalFormatting sqref="D16">
    <cfRule type="expression" priority="111" dxfId="0" stopIfTrue="1">
      <formula>D16="LEN"</formula>
    </cfRule>
  </conditionalFormatting>
  <conditionalFormatting sqref="D17">
    <cfRule type="expression" priority="110" dxfId="0" stopIfTrue="1">
      <formula>D17="TIP"</formula>
    </cfRule>
  </conditionalFormatting>
  <conditionalFormatting sqref="E15">
    <cfRule type="expression" priority="109" dxfId="0" stopIfTrue="1">
      <formula>E15="DESC 1"</formula>
    </cfRule>
  </conditionalFormatting>
  <conditionalFormatting sqref="E16">
    <cfRule type="expression" priority="108" dxfId="0" stopIfTrue="1">
      <formula>E16="DESC 2"</formula>
    </cfRule>
  </conditionalFormatting>
  <conditionalFormatting sqref="E17">
    <cfRule type="expression" priority="107" dxfId="0" stopIfTrue="1">
      <formula>E17="DESC 3"</formula>
    </cfRule>
  </conditionalFormatting>
  <conditionalFormatting sqref="G16">
    <cfRule type="expression" priority="106" dxfId="0" stopIfTrue="1">
      <formula>G16=0</formula>
    </cfRule>
  </conditionalFormatting>
  <conditionalFormatting sqref="H15">
    <cfRule type="expression" priority="105" dxfId="0" stopIfTrue="1">
      <formula>H15="AWARDEE NAME 1"</formula>
    </cfRule>
  </conditionalFormatting>
  <conditionalFormatting sqref="H16">
    <cfRule type="expression" priority="104" dxfId="0" stopIfTrue="1">
      <formula>H16="AWARDEE NAME 2"</formula>
    </cfRule>
  </conditionalFormatting>
  <conditionalFormatting sqref="H17">
    <cfRule type="expression" priority="103" dxfId="0" stopIfTrue="1">
      <formula>H17="CITY, STATE"</formula>
    </cfRule>
  </conditionalFormatting>
  <conditionalFormatting sqref="I16">
    <cfRule type="expression" priority="102" dxfId="0" stopIfTrue="1">
      <formula>I16=0</formula>
    </cfRule>
  </conditionalFormatting>
  <conditionalFormatting sqref="F15">
    <cfRule type="expression" priority="100" dxfId="0" stopIfTrue="1">
      <formula>F15="?"</formula>
    </cfRule>
  </conditionalFormatting>
  <conditionalFormatting sqref="F17">
    <cfRule type="expression" priority="99" dxfId="0" stopIfTrue="1">
      <formula>F17="?"</formula>
    </cfRule>
  </conditionalFormatting>
  <conditionalFormatting sqref="A19:A20">
    <cfRule type="expression" priority="98" dxfId="0" stopIfTrue="1">
      <formula>A19="RPN #"</formula>
    </cfRule>
  </conditionalFormatting>
  <conditionalFormatting sqref="D19:D20">
    <cfRule type="expression" priority="97" dxfId="0" stopIfTrue="1">
      <formula>D19="LEN"</formula>
    </cfRule>
  </conditionalFormatting>
  <conditionalFormatting sqref="D21">
    <cfRule type="expression" priority="96" dxfId="0" stopIfTrue="1">
      <formula>D21="TIP"</formula>
    </cfRule>
  </conditionalFormatting>
  <conditionalFormatting sqref="E18">
    <cfRule type="expression" priority="95" dxfId="0" stopIfTrue="1">
      <formula>E18="DESC 1"</formula>
    </cfRule>
  </conditionalFormatting>
  <conditionalFormatting sqref="E19:E20">
    <cfRule type="expression" priority="94" dxfId="0" stopIfTrue="1">
      <formula>E19="DESC 2"</formula>
    </cfRule>
  </conditionalFormatting>
  <conditionalFormatting sqref="E21">
    <cfRule type="expression" priority="93" dxfId="0" stopIfTrue="1">
      <formula>E21="DESC 3"</formula>
    </cfRule>
  </conditionalFormatting>
  <conditionalFormatting sqref="G19:G20">
    <cfRule type="expression" priority="92" dxfId="0" stopIfTrue="1">
      <formula>G19=0</formula>
    </cfRule>
  </conditionalFormatting>
  <conditionalFormatting sqref="H18">
    <cfRule type="expression" priority="91" dxfId="0" stopIfTrue="1">
      <formula>H18="AWARDEE NAME 1"</formula>
    </cfRule>
  </conditionalFormatting>
  <conditionalFormatting sqref="H19:H20">
    <cfRule type="expression" priority="90" dxfId="0" stopIfTrue="1">
      <formula>H19="AWARDEE NAME 2"</formula>
    </cfRule>
  </conditionalFormatting>
  <conditionalFormatting sqref="H21">
    <cfRule type="expression" priority="89" dxfId="0" stopIfTrue="1">
      <formula>H21="CITY, STATE"</formula>
    </cfRule>
  </conditionalFormatting>
  <conditionalFormatting sqref="I19:I20">
    <cfRule type="expression" priority="88" dxfId="0" stopIfTrue="1">
      <formula>I19=0</formula>
    </cfRule>
  </conditionalFormatting>
  <conditionalFormatting sqref="J20">
    <cfRule type="expression" priority="87" dxfId="0" stopIfTrue="1">
      <formula>J20&gt;NOW()</formula>
    </cfRule>
  </conditionalFormatting>
  <conditionalFormatting sqref="F18">
    <cfRule type="expression" priority="86" dxfId="0" stopIfTrue="1">
      <formula>F18="?"</formula>
    </cfRule>
  </conditionalFormatting>
  <conditionalFormatting sqref="F21">
    <cfRule type="expression" priority="85" dxfId="0" stopIfTrue="1">
      <formula>F21="?"</formula>
    </cfRule>
  </conditionalFormatting>
  <conditionalFormatting sqref="A23">
    <cfRule type="expression" priority="84" dxfId="0" stopIfTrue="1">
      <formula>A23="RPN #"</formula>
    </cfRule>
  </conditionalFormatting>
  <conditionalFormatting sqref="D23">
    <cfRule type="expression" priority="83" dxfId="0" stopIfTrue="1">
      <formula>D23="LEN"</formula>
    </cfRule>
  </conditionalFormatting>
  <conditionalFormatting sqref="D24">
    <cfRule type="expression" priority="82" dxfId="0" stopIfTrue="1">
      <formula>D24="TIP"</formula>
    </cfRule>
  </conditionalFormatting>
  <conditionalFormatting sqref="E22">
    <cfRule type="expression" priority="81" dxfId="0" stopIfTrue="1">
      <formula>E22="DESC 1"</formula>
    </cfRule>
  </conditionalFormatting>
  <conditionalFormatting sqref="E23">
    <cfRule type="expression" priority="80" dxfId="0" stopIfTrue="1">
      <formula>E23="DESC 2"</formula>
    </cfRule>
  </conditionalFormatting>
  <conditionalFormatting sqref="E24">
    <cfRule type="expression" priority="79" dxfId="0" stopIfTrue="1">
      <formula>E24="DESC 3"</formula>
    </cfRule>
  </conditionalFormatting>
  <conditionalFormatting sqref="G23">
    <cfRule type="expression" priority="78" dxfId="0" stopIfTrue="1">
      <formula>G23=0</formula>
    </cfRule>
  </conditionalFormatting>
  <conditionalFormatting sqref="H22">
    <cfRule type="expression" priority="77" dxfId="0" stopIfTrue="1">
      <formula>H22="AWARDEE NAME 1"</formula>
    </cfRule>
  </conditionalFormatting>
  <conditionalFormatting sqref="H23">
    <cfRule type="expression" priority="76" dxfId="0" stopIfTrue="1">
      <formula>H23="AWARDEE NAME 2"</formula>
    </cfRule>
  </conditionalFormatting>
  <conditionalFormatting sqref="H24">
    <cfRule type="expression" priority="75" dxfId="0" stopIfTrue="1">
      <formula>H24="CITY, STATE"</formula>
    </cfRule>
  </conditionalFormatting>
  <conditionalFormatting sqref="I23">
    <cfRule type="expression" priority="74" dxfId="0" stopIfTrue="1">
      <formula>I23=0</formula>
    </cfRule>
  </conditionalFormatting>
  <conditionalFormatting sqref="F22">
    <cfRule type="expression" priority="72" dxfId="0" stopIfTrue="1">
      <formula>F22="?"</formula>
    </cfRule>
  </conditionalFormatting>
  <conditionalFormatting sqref="F24">
    <cfRule type="expression" priority="71" dxfId="0" stopIfTrue="1">
      <formula>F24="?"</formula>
    </cfRule>
  </conditionalFormatting>
  <conditionalFormatting sqref="B30:C30">
    <cfRule type="expression" priority="28" dxfId="0" stopIfTrue="1">
      <formula>B30="FED CODE"</formula>
    </cfRule>
  </conditionalFormatting>
  <conditionalFormatting sqref="B33">
    <cfRule type="expression" priority="27" dxfId="0" stopIfTrue="1">
      <formula>B33="FED CODE"</formula>
    </cfRule>
  </conditionalFormatting>
  <conditionalFormatting sqref="B36">
    <cfRule type="expression" priority="26" dxfId="0" stopIfTrue="1">
      <formula>B36="FED CODE"</formula>
    </cfRule>
  </conditionalFormatting>
  <conditionalFormatting sqref="B11:C11 B14:C14 B17:C17 B21:C21 B24:C24">
    <cfRule type="expression" priority="24" dxfId="0" stopIfTrue="1">
      <formula>B11="County"</formula>
    </cfRule>
  </conditionalFormatting>
  <conditionalFormatting sqref="B9:C9 B12:C12 B15:C15 B18:C18 B22:C22">
    <cfRule type="expression" priority="23" dxfId="0" stopIfTrue="1">
      <formula>B9="WBS #"</formula>
    </cfRule>
  </conditionalFormatting>
  <conditionalFormatting sqref="B10 B13 B16 B19:B20 B23">
    <cfRule type="expression" priority="22" dxfId="0" stopIfTrue="1">
      <formula>B10="FA #"</formula>
    </cfRule>
  </conditionalFormatting>
  <conditionalFormatting sqref="C33">
    <cfRule type="expression" priority="21" dxfId="0" stopIfTrue="1">
      <formula>C33="FED CODE"</formula>
    </cfRule>
  </conditionalFormatting>
  <conditionalFormatting sqref="C36">
    <cfRule type="expression" priority="20" dxfId="0" stopIfTrue="1">
      <formula>C36="FED CODE"</formula>
    </cfRule>
  </conditionalFormatting>
  <conditionalFormatting sqref="C23">
    <cfRule type="expression" priority="11" dxfId="0" stopIfTrue="1">
      <formula>C23="FED CODE"</formula>
    </cfRule>
  </conditionalFormatting>
  <conditionalFormatting sqref="C19:C20">
    <cfRule type="expression" priority="10" dxfId="0" stopIfTrue="1">
      <formula>C19="FED CODE"</formula>
    </cfRule>
  </conditionalFormatting>
  <conditionalFormatting sqref="C16">
    <cfRule type="expression" priority="9" dxfId="0" stopIfTrue="1">
      <formula>C16="FED CODE"</formula>
    </cfRule>
  </conditionalFormatting>
  <conditionalFormatting sqref="C13">
    <cfRule type="expression" priority="8" dxfId="0" stopIfTrue="1">
      <formula>C13="FED CODE"</formula>
    </cfRule>
  </conditionalFormatting>
  <conditionalFormatting sqref="C10">
    <cfRule type="expression" priority="5" dxfId="0" stopIfTrue="1">
      <formula>C10="FED CODE"</formula>
    </cfRule>
  </conditionalFormatting>
  <conditionalFormatting sqref="J13">
    <cfRule type="expression" priority="4" dxfId="0" stopIfTrue="1">
      <formula>J13&gt;NOW()</formula>
    </cfRule>
  </conditionalFormatting>
  <conditionalFormatting sqref="J16">
    <cfRule type="expression" priority="3" dxfId="0" stopIfTrue="1">
      <formula>J16&gt;NOW()</formula>
    </cfRule>
  </conditionalFormatting>
  <conditionalFormatting sqref="J19">
    <cfRule type="expression" priority="2" dxfId="0" stopIfTrue="1">
      <formula>J19&gt;NOW()</formula>
    </cfRule>
  </conditionalFormatting>
  <conditionalFormatting sqref="J23">
    <cfRule type="expression" priority="1" dxfId="0" stopIfTrue="1">
      <formula>J23&gt;NOW()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J26" sqref="J26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489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490</v>
      </c>
      <c r="C9" s="73"/>
      <c r="D9" s="16"/>
      <c r="E9" s="2" t="s">
        <v>491</v>
      </c>
      <c r="F9" s="2" t="s">
        <v>9</v>
      </c>
      <c r="G9" s="49"/>
      <c r="H9" s="2" t="s">
        <v>494</v>
      </c>
      <c r="I9" s="46"/>
      <c r="J9" s="2"/>
    </row>
    <row r="10" spans="1:10" s="18" customFormat="1" ht="11.25">
      <c r="A10" s="3">
        <v>1</v>
      </c>
      <c r="B10" s="79"/>
      <c r="C10" s="64"/>
      <c r="D10" s="9" t="s">
        <v>498</v>
      </c>
      <c r="E10" s="3" t="s">
        <v>492</v>
      </c>
      <c r="F10" s="3"/>
      <c r="G10" s="50">
        <v>8279310.24</v>
      </c>
      <c r="H10" s="3" t="s">
        <v>495</v>
      </c>
      <c r="I10" s="50">
        <v>8991271.36</v>
      </c>
      <c r="J10" s="53">
        <v>44817</v>
      </c>
    </row>
    <row r="11" spans="1:10" s="18" customFormat="1" ht="11.25">
      <c r="A11" s="4"/>
      <c r="B11" s="4" t="s">
        <v>131</v>
      </c>
      <c r="C11" s="5"/>
      <c r="D11" s="6" t="s">
        <v>497</v>
      </c>
      <c r="E11" s="4" t="s">
        <v>493</v>
      </c>
      <c r="F11" s="4"/>
      <c r="G11" s="51"/>
      <c r="H11" s="4" t="s">
        <v>189</v>
      </c>
      <c r="I11" s="47"/>
      <c r="J11" s="57"/>
    </row>
    <row r="12" spans="1:10" s="18" customFormat="1" ht="11.25">
      <c r="A12" s="31"/>
      <c r="B12" s="66" t="s">
        <v>496</v>
      </c>
      <c r="C12" s="73"/>
      <c r="D12" s="16"/>
      <c r="E12" s="2" t="s">
        <v>491</v>
      </c>
      <c r="F12" s="2"/>
      <c r="G12" s="49"/>
      <c r="H12" s="2" t="s">
        <v>102</v>
      </c>
      <c r="I12" s="46"/>
      <c r="J12" s="2"/>
    </row>
    <row r="13" spans="1:10" s="18" customFormat="1" ht="11.25">
      <c r="A13" s="3">
        <v>2</v>
      </c>
      <c r="B13" s="79"/>
      <c r="C13" s="64"/>
      <c r="D13" s="9"/>
      <c r="E13" s="3"/>
      <c r="F13" s="3" t="s">
        <v>9</v>
      </c>
      <c r="G13" s="50">
        <v>1657077.57</v>
      </c>
      <c r="H13" s="3"/>
      <c r="I13" s="50">
        <v>1658717.02</v>
      </c>
      <c r="J13" s="53">
        <v>44817</v>
      </c>
    </row>
    <row r="14" spans="1:10" s="18" customFormat="1" ht="11.25">
      <c r="A14" s="4"/>
      <c r="B14" s="4" t="s">
        <v>105</v>
      </c>
      <c r="C14" s="5"/>
      <c r="D14" s="6" t="s">
        <v>499</v>
      </c>
      <c r="E14" s="4"/>
      <c r="F14" s="4"/>
      <c r="G14" s="51"/>
      <c r="H14" s="4" t="s">
        <v>103</v>
      </c>
      <c r="I14" s="47"/>
      <c r="J14" s="57"/>
    </row>
    <row r="15" spans="2:10" s="18" customFormat="1" ht="11.25">
      <c r="B15" s="11"/>
      <c r="C15" s="11"/>
      <c r="D15" s="12"/>
      <c r="E15" s="11"/>
      <c r="F15" s="11"/>
      <c r="G15" s="30"/>
      <c r="H15" s="11"/>
      <c r="I15" s="62"/>
      <c r="J15" s="11"/>
    </row>
    <row r="16" spans="1:10" s="18" customFormat="1" ht="12.75">
      <c r="A16" s="48" t="s">
        <v>488</v>
      </c>
      <c r="B16" s="48"/>
      <c r="C16" s="48"/>
      <c r="D16" s="59"/>
      <c r="E16" s="48"/>
      <c r="F16" s="48"/>
      <c r="G16" s="60"/>
      <c r="H16" s="48"/>
      <c r="I16" s="61"/>
      <c r="J16" s="48"/>
    </row>
    <row r="17" spans="1:10" s="18" customFormat="1" ht="12.75">
      <c r="A17" s="48" t="s">
        <v>500</v>
      </c>
      <c r="B17" s="48"/>
      <c r="C17" s="48"/>
      <c r="D17" s="59"/>
      <c r="E17" s="48"/>
      <c r="F17" s="48"/>
      <c r="G17" s="60"/>
      <c r="H17" s="48"/>
      <c r="I17" s="61"/>
      <c r="J17" s="48"/>
    </row>
    <row r="18" spans="1:10" s="18" customFormat="1" ht="12.75">
      <c r="A18" s="1"/>
      <c r="B18" s="14"/>
      <c r="C18" s="14"/>
      <c r="D18" s="36"/>
      <c r="E18" s="14"/>
      <c r="F18" s="14"/>
      <c r="G18" s="41"/>
      <c r="H18" s="14"/>
      <c r="I18" s="42"/>
      <c r="J18" s="14"/>
    </row>
    <row r="19" spans="1:10" s="18" customFormat="1" ht="11.25">
      <c r="A19" s="31"/>
      <c r="B19" s="63"/>
      <c r="C19" s="67"/>
      <c r="D19" s="56"/>
      <c r="E19" s="15" t="s">
        <v>4</v>
      </c>
      <c r="F19" s="2"/>
      <c r="G19" s="17"/>
      <c r="H19" s="15"/>
      <c r="I19" s="93"/>
      <c r="J19" s="94"/>
    </row>
    <row r="20" spans="1:10" ht="12.75">
      <c r="A20" s="3"/>
      <c r="B20" s="64"/>
      <c r="C20" s="68"/>
      <c r="D20" s="55"/>
      <c r="E20" s="8" t="s">
        <v>18</v>
      </c>
      <c r="F20" s="3"/>
      <c r="G20" s="10"/>
      <c r="H20" s="8"/>
      <c r="I20" s="89">
        <f>I10+I13</f>
        <v>10649988.379999999</v>
      </c>
      <c r="J20" s="90">
        <v>2</v>
      </c>
    </row>
    <row r="21" spans="1:12" s="58" customFormat="1" ht="12.75">
      <c r="A21" s="35"/>
      <c r="B21" s="65"/>
      <c r="C21" s="69"/>
      <c r="D21" s="54"/>
      <c r="E21" s="5" t="s">
        <v>19</v>
      </c>
      <c r="F21" s="4"/>
      <c r="G21" s="7"/>
      <c r="H21" s="5"/>
      <c r="I21" s="91"/>
      <c r="J21" s="92"/>
      <c r="L21" s="18"/>
    </row>
    <row r="22" spans="1:10" s="18" customFormat="1" ht="11.25">
      <c r="A22" s="70"/>
      <c r="B22" s="68"/>
      <c r="C22" s="68"/>
      <c r="D22" s="55"/>
      <c r="E22" s="8"/>
      <c r="F22" s="8"/>
      <c r="G22" s="10"/>
      <c r="H22" s="8"/>
      <c r="I22" s="93"/>
      <c r="J22" s="94"/>
    </row>
    <row r="23" spans="1:10" s="18" customFormat="1" ht="11.25">
      <c r="A23" s="70"/>
      <c r="B23" s="68"/>
      <c r="C23" s="68"/>
      <c r="D23" s="55"/>
      <c r="E23" s="8" t="s">
        <v>6</v>
      </c>
      <c r="F23" s="8"/>
      <c r="G23" s="10"/>
      <c r="H23" s="8"/>
      <c r="I23" s="95">
        <f>SUM(I19:I20)</f>
        <v>10649988.379999999</v>
      </c>
      <c r="J23" s="96">
        <f>SUM(J19:J20)</f>
        <v>2</v>
      </c>
    </row>
    <row r="24" spans="1:10" s="18" customFormat="1" ht="11.25">
      <c r="A24" s="70"/>
      <c r="B24" s="68"/>
      <c r="C24" s="68"/>
      <c r="D24" s="55"/>
      <c r="E24" s="8"/>
      <c r="F24" s="8"/>
      <c r="G24" s="10"/>
      <c r="H24" s="8"/>
      <c r="I24" s="91"/>
      <c r="J24" s="92"/>
    </row>
    <row r="25" spans="1:10" s="18" customFormat="1" ht="11.25">
      <c r="A25" s="31"/>
      <c r="B25" s="15"/>
      <c r="C25" s="15"/>
      <c r="D25" s="16"/>
      <c r="E25" s="15"/>
      <c r="F25" s="15"/>
      <c r="G25" s="17"/>
      <c r="H25" s="15"/>
      <c r="I25" s="95"/>
      <c r="J25" s="95"/>
    </row>
    <row r="26" spans="1:10" s="18" customFormat="1" ht="11.25">
      <c r="A26" s="3"/>
      <c r="B26" s="8"/>
      <c r="C26" s="8"/>
      <c r="D26" s="9"/>
      <c r="E26" s="8" t="s">
        <v>25</v>
      </c>
      <c r="F26" s="8"/>
      <c r="G26" s="10"/>
      <c r="H26" s="8"/>
      <c r="I26" s="95">
        <f>'AUGUST 16, 2022'!I48</f>
        <v>1439360595.1</v>
      </c>
      <c r="J26" s="97">
        <v>74</v>
      </c>
    </row>
    <row r="27" spans="1:10" s="18" customFormat="1" ht="11.25">
      <c r="A27" s="35"/>
      <c r="B27" s="5"/>
      <c r="C27" s="5"/>
      <c r="D27" s="6"/>
      <c r="E27" s="5"/>
      <c r="F27" s="5"/>
      <c r="G27" s="7"/>
      <c r="H27" s="5"/>
      <c r="I27" s="95"/>
      <c r="J27" s="95"/>
    </row>
    <row r="28" spans="1:10" s="18" customFormat="1" ht="11.25">
      <c r="A28" s="31"/>
      <c r="B28" s="15"/>
      <c r="C28" s="15"/>
      <c r="D28" s="16"/>
      <c r="E28" s="15" t="s">
        <v>6</v>
      </c>
      <c r="F28" s="15"/>
      <c r="G28" s="17"/>
      <c r="H28" s="15"/>
      <c r="I28" s="93"/>
      <c r="J28" s="94"/>
    </row>
    <row r="29" spans="1:10" s="18" customFormat="1" ht="11.25">
      <c r="A29" s="3"/>
      <c r="B29" s="8"/>
      <c r="C29" s="8"/>
      <c r="D29" s="9"/>
      <c r="E29" s="8" t="s">
        <v>20</v>
      </c>
      <c r="F29" s="8"/>
      <c r="G29" s="10"/>
      <c r="H29" s="8"/>
      <c r="I29" s="95">
        <f>I23+I26</f>
        <v>1450010583.48</v>
      </c>
      <c r="J29" s="97">
        <v>76</v>
      </c>
    </row>
    <row r="30" spans="1:10" s="18" customFormat="1" ht="11.25">
      <c r="A30" s="35"/>
      <c r="B30" s="5"/>
      <c r="C30" s="5"/>
      <c r="D30" s="6"/>
      <c r="E30" s="5" t="s">
        <v>21</v>
      </c>
      <c r="F30" s="5"/>
      <c r="G30" s="7"/>
      <c r="H30" s="5"/>
      <c r="I30" s="27"/>
      <c r="J30" s="5"/>
    </row>
    <row r="31" spans="2:10" s="18" customFormat="1" ht="11.25">
      <c r="B31" s="11"/>
      <c r="C31" s="11"/>
      <c r="D31" s="12"/>
      <c r="E31" s="11"/>
      <c r="F31" s="11"/>
      <c r="G31" s="13"/>
      <c r="H31" s="11"/>
      <c r="J31" s="11"/>
    </row>
    <row r="32" spans="2:10" s="18" customFormat="1" ht="11.25">
      <c r="B32" s="11"/>
      <c r="C32" s="11"/>
      <c r="D32" s="12"/>
      <c r="E32" s="11"/>
      <c r="F32" s="11"/>
      <c r="G32" s="13"/>
      <c r="H32" s="11"/>
      <c r="J32" s="11"/>
    </row>
    <row r="33" spans="2:10" s="18" customFormat="1" ht="11.25">
      <c r="B33" s="11"/>
      <c r="C33" s="11"/>
      <c r="D33" s="12"/>
      <c r="E33" s="11"/>
      <c r="F33" s="11"/>
      <c r="G33" s="13"/>
      <c r="H33" s="11"/>
      <c r="J33" s="11"/>
    </row>
  </sheetData>
  <sheetProtection/>
  <mergeCells count="2">
    <mergeCell ref="A1:J1"/>
    <mergeCell ref="A2:J2"/>
  </mergeCells>
  <conditionalFormatting sqref="J20">
    <cfRule type="expression" priority="88" dxfId="0" stopIfTrue="1">
      <formula>J20=0</formula>
    </cfRule>
  </conditionalFormatting>
  <conditionalFormatting sqref="I20">
    <cfRule type="expression" priority="87" dxfId="0" stopIfTrue="1">
      <formula>I20=0</formula>
    </cfRule>
  </conditionalFormatting>
  <conditionalFormatting sqref="A1:J1">
    <cfRule type="expression" priority="86" dxfId="0" stopIfTrue="1">
      <formula>SEARCH("Template",CELL("filename",A1))&gt;0</formula>
    </cfRule>
  </conditionalFormatting>
  <conditionalFormatting sqref="A2:J2">
    <cfRule type="expression" priority="85" dxfId="0" stopIfTrue="1">
      <formula>A2="LETTING OF "</formula>
    </cfRule>
  </conditionalFormatting>
  <conditionalFormatting sqref="A10">
    <cfRule type="expression" priority="84" dxfId="0" stopIfTrue="1">
      <formula>A10="RPN #"</formula>
    </cfRule>
  </conditionalFormatting>
  <conditionalFormatting sqref="D10">
    <cfRule type="expression" priority="83" dxfId="0" stopIfTrue="1">
      <formula>D10="LEN"</formula>
    </cfRule>
  </conditionalFormatting>
  <conditionalFormatting sqref="D11">
    <cfRule type="expression" priority="82" dxfId="0" stopIfTrue="1">
      <formula>D11="TIP"</formula>
    </cfRule>
  </conditionalFormatting>
  <conditionalFormatting sqref="E9">
    <cfRule type="expression" priority="81" dxfId="0" stopIfTrue="1">
      <formula>E9="DESC 1"</formula>
    </cfRule>
  </conditionalFormatting>
  <conditionalFormatting sqref="E10">
    <cfRule type="expression" priority="80" dxfId="0" stopIfTrue="1">
      <formula>E10="DESC 2"</formula>
    </cfRule>
  </conditionalFormatting>
  <conditionalFormatting sqref="E11">
    <cfRule type="expression" priority="79" dxfId="0" stopIfTrue="1">
      <formula>E11="DESC 3"</formula>
    </cfRule>
  </conditionalFormatting>
  <conditionalFormatting sqref="G10">
    <cfRule type="expression" priority="78" dxfId="0" stopIfTrue="1">
      <formula>G10=0</formula>
    </cfRule>
  </conditionalFormatting>
  <conditionalFormatting sqref="H9">
    <cfRule type="expression" priority="77" dxfId="0" stopIfTrue="1">
      <formula>H9="AWARDEE NAME 1"</formula>
    </cfRule>
  </conditionalFormatting>
  <conditionalFormatting sqref="H10">
    <cfRule type="expression" priority="76" dxfId="0" stopIfTrue="1">
      <formula>H10="AWARDEE NAME 2"</formula>
    </cfRule>
  </conditionalFormatting>
  <conditionalFormatting sqref="H11">
    <cfRule type="expression" priority="75" dxfId="0" stopIfTrue="1">
      <formula>H11="CITY, STATE"</formula>
    </cfRule>
  </conditionalFormatting>
  <conditionalFormatting sqref="I10">
    <cfRule type="expression" priority="74" dxfId="0" stopIfTrue="1">
      <formula>I10=0</formula>
    </cfRule>
  </conditionalFormatting>
  <conditionalFormatting sqref="J10">
    <cfRule type="expression" priority="73" dxfId="0" stopIfTrue="1">
      <formula>J10&gt;NOW()</formula>
    </cfRule>
  </conditionalFormatting>
  <conditionalFormatting sqref="F9">
    <cfRule type="expression" priority="72" dxfId="0" stopIfTrue="1">
      <formula>F9="?"</formula>
    </cfRule>
  </conditionalFormatting>
  <conditionalFormatting sqref="F11">
    <cfRule type="expression" priority="71" dxfId="0" stopIfTrue="1">
      <formula>F11="?"</formula>
    </cfRule>
  </conditionalFormatting>
  <conditionalFormatting sqref="A13">
    <cfRule type="expression" priority="70" dxfId="0" stopIfTrue="1">
      <formula>A13="RPN #"</formula>
    </cfRule>
  </conditionalFormatting>
  <conditionalFormatting sqref="D13">
    <cfRule type="expression" priority="69" dxfId="0" stopIfTrue="1">
      <formula>D13="LEN"</formula>
    </cfRule>
  </conditionalFormatting>
  <conditionalFormatting sqref="D14">
    <cfRule type="expression" priority="68" dxfId="0" stopIfTrue="1">
      <formula>D14="TIP"</formula>
    </cfRule>
  </conditionalFormatting>
  <conditionalFormatting sqref="E12">
    <cfRule type="expression" priority="67" dxfId="0" stopIfTrue="1">
      <formula>E12="DESC 1"</formula>
    </cfRule>
  </conditionalFormatting>
  <conditionalFormatting sqref="E13">
    <cfRule type="expression" priority="66" dxfId="0" stopIfTrue="1">
      <formula>E13="DESC 2"</formula>
    </cfRule>
  </conditionalFormatting>
  <conditionalFormatting sqref="E14">
    <cfRule type="expression" priority="65" dxfId="0" stopIfTrue="1">
      <formula>E14="DESC 3"</formula>
    </cfRule>
  </conditionalFormatting>
  <conditionalFormatting sqref="G13">
    <cfRule type="expression" priority="64" dxfId="0" stopIfTrue="1">
      <formula>G13=0</formula>
    </cfRule>
  </conditionalFormatting>
  <conditionalFormatting sqref="H12">
    <cfRule type="expression" priority="63" dxfId="0" stopIfTrue="1">
      <formula>H12="AWARDEE NAME 1"</formula>
    </cfRule>
  </conditionalFormatting>
  <conditionalFormatting sqref="H13">
    <cfRule type="expression" priority="62" dxfId="0" stopIfTrue="1">
      <formula>H13="AWARDEE NAME 2"</formula>
    </cfRule>
  </conditionalFormatting>
  <conditionalFormatting sqref="H14">
    <cfRule type="expression" priority="61" dxfId="0" stopIfTrue="1">
      <formula>H14="CITY, STATE"</formula>
    </cfRule>
  </conditionalFormatting>
  <conditionalFormatting sqref="I13">
    <cfRule type="expression" priority="60" dxfId="0" stopIfTrue="1">
      <formula>I13=0</formula>
    </cfRule>
  </conditionalFormatting>
  <conditionalFormatting sqref="F12">
    <cfRule type="expression" priority="59" dxfId="0" stopIfTrue="1">
      <formula>F12="?"</formula>
    </cfRule>
  </conditionalFormatting>
  <conditionalFormatting sqref="F14">
    <cfRule type="expression" priority="58" dxfId="0" stopIfTrue="1">
      <formula>F14="?"</formula>
    </cfRule>
  </conditionalFormatting>
  <conditionalFormatting sqref="B11:C11 B14:C14">
    <cfRule type="expression" priority="14" dxfId="0" stopIfTrue="1">
      <formula>B11="County"</formula>
    </cfRule>
  </conditionalFormatting>
  <conditionalFormatting sqref="B9:C9 B12:C12">
    <cfRule type="expression" priority="13" dxfId="0" stopIfTrue="1">
      <formula>B9="WBS #"</formula>
    </cfRule>
  </conditionalFormatting>
  <conditionalFormatting sqref="B10 B13">
    <cfRule type="expression" priority="12" dxfId="0" stopIfTrue="1">
      <formula>B10="FA #"</formula>
    </cfRule>
  </conditionalFormatting>
  <conditionalFormatting sqref="C13">
    <cfRule type="expression" priority="6" dxfId="0" stopIfTrue="1">
      <formula>C13="FED CODE"</formula>
    </cfRule>
  </conditionalFormatting>
  <conditionalFormatting sqref="C10">
    <cfRule type="expression" priority="5" dxfId="0" stopIfTrue="1">
      <formula>C10="FED CODE"</formula>
    </cfRule>
  </conditionalFormatting>
  <conditionalFormatting sqref="J13">
    <cfRule type="expression" priority="4" dxfId="0" stopIfTrue="1">
      <formula>J13&gt;NOW()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6"/>
  <sheetViews>
    <sheetView zoomScale="125" zoomScaleNormal="125" zoomScalePageLayoutView="0" workbookViewId="0" topLeftCell="A24">
      <selection activeCell="H41" sqref="E41:H4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501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525</v>
      </c>
      <c r="C9" s="73"/>
      <c r="D9" s="16"/>
      <c r="E9" s="2" t="s">
        <v>529</v>
      </c>
      <c r="F9" s="2" t="s">
        <v>9</v>
      </c>
      <c r="G9" s="49"/>
      <c r="H9" s="2" t="s">
        <v>556</v>
      </c>
      <c r="I9" s="46"/>
      <c r="J9" s="2"/>
    </row>
    <row r="10" spans="1:10" s="18" customFormat="1" ht="11.25">
      <c r="A10" s="3">
        <v>1</v>
      </c>
      <c r="B10" s="79"/>
      <c r="C10" s="64"/>
      <c r="D10" s="9" t="s">
        <v>527</v>
      </c>
      <c r="E10" s="3" t="s">
        <v>530</v>
      </c>
      <c r="F10" s="3"/>
      <c r="G10" s="50">
        <v>249517906.52</v>
      </c>
      <c r="H10" s="3" t="s">
        <v>557</v>
      </c>
      <c r="I10" s="50">
        <v>247025388.37</v>
      </c>
      <c r="J10" s="53">
        <v>44837</v>
      </c>
    </row>
    <row r="11" spans="1:10" s="18" customFormat="1" ht="11.25">
      <c r="A11" s="4"/>
      <c r="B11" s="4" t="s">
        <v>526</v>
      </c>
      <c r="C11" s="5"/>
      <c r="D11" s="6" t="s">
        <v>528</v>
      </c>
      <c r="E11" s="4" t="s">
        <v>353</v>
      </c>
      <c r="F11" s="4" t="s">
        <v>17</v>
      </c>
      <c r="G11" s="51"/>
      <c r="H11" s="4" t="s">
        <v>558</v>
      </c>
      <c r="I11" s="47"/>
      <c r="J11" s="57"/>
    </row>
    <row r="12" spans="1:10" s="18" customFormat="1" ht="11.25">
      <c r="A12" s="31"/>
      <c r="B12" s="66" t="s">
        <v>502</v>
      </c>
      <c r="C12" s="73"/>
      <c r="D12" s="16"/>
      <c r="F12" s="2" t="s">
        <v>9</v>
      </c>
      <c r="G12" s="49"/>
      <c r="H12" s="2" t="s">
        <v>552</v>
      </c>
      <c r="I12" s="46"/>
      <c r="J12" s="2"/>
    </row>
    <row r="13" spans="1:10" s="18" customFormat="1" ht="11.25">
      <c r="A13" s="3">
        <v>2</v>
      </c>
      <c r="B13" s="79" t="s">
        <v>503</v>
      </c>
      <c r="C13" s="64" t="s">
        <v>504</v>
      </c>
      <c r="D13" s="99" t="s">
        <v>505</v>
      </c>
      <c r="E13" s="3" t="s">
        <v>27</v>
      </c>
      <c r="F13" s="8" t="s">
        <v>0</v>
      </c>
      <c r="G13" s="50">
        <v>39979887.5</v>
      </c>
      <c r="H13" s="3" t="s">
        <v>553</v>
      </c>
      <c r="I13" s="50">
        <v>33758848.88</v>
      </c>
      <c r="J13" s="53">
        <v>44837</v>
      </c>
    </row>
    <row r="14" spans="1:10" s="18" customFormat="1" ht="11.25">
      <c r="A14" s="4"/>
      <c r="B14" s="4" t="s">
        <v>34</v>
      </c>
      <c r="C14" s="5"/>
      <c r="D14" s="6" t="s">
        <v>506</v>
      </c>
      <c r="E14" s="4"/>
      <c r="F14" s="4" t="s">
        <v>17</v>
      </c>
      <c r="G14" s="51"/>
      <c r="H14" s="4" t="s">
        <v>554</v>
      </c>
      <c r="I14" s="47"/>
      <c r="J14" s="57"/>
    </row>
    <row r="15" spans="1:10" s="18" customFormat="1" ht="11.25">
      <c r="A15" s="31"/>
      <c r="B15" s="66" t="s">
        <v>507</v>
      </c>
      <c r="C15" s="73"/>
      <c r="D15" s="16"/>
      <c r="E15" s="2" t="s">
        <v>511</v>
      </c>
      <c r="F15" s="2" t="s">
        <v>9</v>
      </c>
      <c r="G15" s="49"/>
      <c r="H15" s="2" t="s">
        <v>75</v>
      </c>
      <c r="I15" s="46"/>
      <c r="J15" s="2"/>
    </row>
    <row r="16" spans="1:10" s="18" customFormat="1" ht="11.25">
      <c r="A16" s="3">
        <v>3</v>
      </c>
      <c r="B16" s="79" t="s">
        <v>508</v>
      </c>
      <c r="C16" s="64" t="s">
        <v>225</v>
      </c>
      <c r="D16" s="9" t="s">
        <v>509</v>
      </c>
      <c r="E16" s="3" t="s">
        <v>375</v>
      </c>
      <c r="F16" s="3"/>
      <c r="G16" s="50">
        <v>6461264.6</v>
      </c>
      <c r="H16" s="3" t="s">
        <v>76</v>
      </c>
      <c r="I16" s="50">
        <v>7279037.99</v>
      </c>
      <c r="J16" s="53">
        <v>44837</v>
      </c>
    </row>
    <row r="17" spans="1:10" s="18" customFormat="1" ht="11.25">
      <c r="A17" s="4"/>
      <c r="B17" s="4" t="s">
        <v>446</v>
      </c>
      <c r="C17" s="5"/>
      <c r="D17" s="6" t="s">
        <v>510</v>
      </c>
      <c r="E17" s="4" t="s">
        <v>0</v>
      </c>
      <c r="F17" s="4" t="s">
        <v>17</v>
      </c>
      <c r="G17" s="51"/>
      <c r="H17" s="4" t="s">
        <v>0</v>
      </c>
      <c r="I17" s="47"/>
      <c r="J17" s="57"/>
    </row>
    <row r="18" spans="1:10" s="18" customFormat="1" ht="11.25">
      <c r="A18" s="31"/>
      <c r="B18" s="66" t="s">
        <v>512</v>
      </c>
      <c r="C18" s="73"/>
      <c r="D18" s="16"/>
      <c r="E18" s="2" t="s">
        <v>517</v>
      </c>
      <c r="F18" s="2" t="s">
        <v>9</v>
      </c>
      <c r="G18" s="49"/>
      <c r="H18" s="2" t="s">
        <v>75</v>
      </c>
      <c r="I18" s="46"/>
      <c r="J18" s="2"/>
    </row>
    <row r="19" spans="1:10" s="18" customFormat="1" ht="11.25">
      <c r="A19" s="3">
        <v>4</v>
      </c>
      <c r="B19" s="79" t="s">
        <v>513</v>
      </c>
      <c r="C19" s="64" t="s">
        <v>225</v>
      </c>
      <c r="D19" s="98" t="s">
        <v>515</v>
      </c>
      <c r="E19" s="3" t="s">
        <v>518</v>
      </c>
      <c r="F19" s="3" t="s">
        <v>0</v>
      </c>
      <c r="G19" s="50">
        <v>10481170.24</v>
      </c>
      <c r="H19" s="3" t="s">
        <v>76</v>
      </c>
      <c r="I19" s="50">
        <v>8761040.57</v>
      </c>
      <c r="J19" s="53">
        <v>44838</v>
      </c>
    </row>
    <row r="20" spans="1:10" s="18" customFormat="1" ht="11.25">
      <c r="A20" s="4"/>
      <c r="B20" s="4" t="s">
        <v>514</v>
      </c>
      <c r="C20" s="5"/>
      <c r="D20" s="6" t="s">
        <v>516</v>
      </c>
      <c r="E20" s="4" t="s">
        <v>519</v>
      </c>
      <c r="F20" s="4" t="s">
        <v>17</v>
      </c>
      <c r="G20" s="51"/>
      <c r="H20" s="4" t="s">
        <v>0</v>
      </c>
      <c r="I20" s="47"/>
      <c r="J20" s="57"/>
    </row>
    <row r="21" spans="1:10" s="18" customFormat="1" ht="11.25">
      <c r="A21" s="31"/>
      <c r="B21" s="66" t="s">
        <v>520</v>
      </c>
      <c r="C21" s="73"/>
      <c r="D21" s="16"/>
      <c r="E21" s="2" t="s">
        <v>522</v>
      </c>
      <c r="F21" s="2" t="s">
        <v>0</v>
      </c>
      <c r="G21" s="49"/>
      <c r="H21" s="2" t="s">
        <v>555</v>
      </c>
      <c r="I21" s="46"/>
      <c r="J21" s="2"/>
    </row>
    <row r="22" spans="1:10" s="18" customFormat="1" ht="11.25">
      <c r="A22" s="3">
        <v>5</v>
      </c>
      <c r="B22" s="79"/>
      <c r="C22" s="64"/>
      <c r="D22" s="9" t="s">
        <v>521</v>
      </c>
      <c r="E22" s="3" t="s">
        <v>5</v>
      </c>
      <c r="F22" s="3" t="s">
        <v>9</v>
      </c>
      <c r="G22" s="50">
        <v>5766177.75</v>
      </c>
      <c r="H22" s="3" t="s">
        <v>553</v>
      </c>
      <c r="I22" s="50">
        <v>5293245.01</v>
      </c>
      <c r="J22" s="53">
        <v>44837</v>
      </c>
    </row>
    <row r="23" spans="1:10" s="18" customFormat="1" ht="11.25">
      <c r="A23" s="4"/>
      <c r="B23" s="4" t="s">
        <v>119</v>
      </c>
      <c r="C23" s="5"/>
      <c r="D23" s="6" t="s">
        <v>0</v>
      </c>
      <c r="E23" s="4" t="s">
        <v>0</v>
      </c>
      <c r="F23" s="4"/>
      <c r="G23" s="51"/>
      <c r="H23" s="4" t="s">
        <v>71</v>
      </c>
      <c r="I23" s="47"/>
      <c r="J23" s="57"/>
    </row>
    <row r="24" spans="1:10" s="18" customFormat="1" ht="11.25">
      <c r="A24" s="31"/>
      <c r="B24" s="66" t="s">
        <v>523</v>
      </c>
      <c r="C24" s="73"/>
      <c r="D24" s="16"/>
      <c r="E24" s="2" t="s">
        <v>522</v>
      </c>
      <c r="F24" s="2"/>
      <c r="G24" s="49"/>
      <c r="H24" s="2" t="s">
        <v>70</v>
      </c>
      <c r="I24" s="46"/>
      <c r="J24" s="2"/>
    </row>
    <row r="25" spans="1:10" s="18" customFormat="1" ht="11.25">
      <c r="A25" s="3">
        <v>6</v>
      </c>
      <c r="B25" s="79"/>
      <c r="C25" s="64"/>
      <c r="D25" s="9" t="s">
        <v>524</v>
      </c>
      <c r="E25" s="3" t="s">
        <v>5</v>
      </c>
      <c r="F25" s="3" t="s">
        <v>9</v>
      </c>
      <c r="G25" s="50">
        <v>5263205</v>
      </c>
      <c r="H25" s="3" t="s">
        <v>71</v>
      </c>
      <c r="I25" s="50">
        <v>4808954.5</v>
      </c>
      <c r="J25" s="53">
        <v>44837</v>
      </c>
    </row>
    <row r="26" spans="1:10" s="18" customFormat="1" ht="11.25">
      <c r="A26" s="4"/>
      <c r="B26" s="4" t="s">
        <v>119</v>
      </c>
      <c r="C26" s="5"/>
      <c r="D26" s="6" t="s">
        <v>0</v>
      </c>
      <c r="E26" s="4"/>
      <c r="F26" s="4"/>
      <c r="G26" s="51"/>
      <c r="H26" s="4" t="s">
        <v>0</v>
      </c>
      <c r="I26" s="47"/>
      <c r="J26" s="57"/>
    </row>
    <row r="27" spans="1:10" s="18" customFormat="1" ht="11.25">
      <c r="A27" s="31"/>
      <c r="B27" s="66" t="s">
        <v>531</v>
      </c>
      <c r="C27" s="73"/>
      <c r="D27" s="16"/>
      <c r="E27" s="2" t="s">
        <v>517</v>
      </c>
      <c r="F27" s="2" t="s">
        <v>9</v>
      </c>
      <c r="G27" s="49"/>
      <c r="H27" s="2" t="s">
        <v>559</v>
      </c>
      <c r="I27" s="46"/>
      <c r="J27" s="2"/>
    </row>
    <row r="28" spans="1:10" s="18" customFormat="1" ht="11.25">
      <c r="A28" s="3">
        <v>7</v>
      </c>
      <c r="B28" s="79" t="s">
        <v>532</v>
      </c>
      <c r="C28" s="64" t="s">
        <v>225</v>
      </c>
      <c r="D28" s="9" t="s">
        <v>533</v>
      </c>
      <c r="E28" s="3" t="s">
        <v>535</v>
      </c>
      <c r="F28" s="3"/>
      <c r="G28" s="50">
        <v>24074436.36</v>
      </c>
      <c r="H28" s="3" t="s">
        <v>557</v>
      </c>
      <c r="I28" s="50">
        <v>24763704.9</v>
      </c>
      <c r="J28" s="53">
        <v>44837</v>
      </c>
    </row>
    <row r="29" spans="1:10" s="18" customFormat="1" ht="11.25">
      <c r="A29" s="4"/>
      <c r="B29" s="4" t="s">
        <v>150</v>
      </c>
      <c r="C29" s="5"/>
      <c r="D29" s="6" t="s">
        <v>534</v>
      </c>
      <c r="E29" s="4" t="s">
        <v>0</v>
      </c>
      <c r="F29" s="4" t="s">
        <v>17</v>
      </c>
      <c r="G29" s="51"/>
      <c r="H29" s="4" t="s">
        <v>180</v>
      </c>
      <c r="I29" s="47"/>
      <c r="J29" s="57"/>
    </row>
    <row r="30" spans="1:10" s="18" customFormat="1" ht="11.25">
      <c r="A30" s="31"/>
      <c r="B30" s="66" t="s">
        <v>536</v>
      </c>
      <c r="C30" s="73"/>
      <c r="D30" s="16"/>
      <c r="E30" s="2" t="s">
        <v>529</v>
      </c>
      <c r="F30" s="2" t="s">
        <v>0</v>
      </c>
      <c r="G30" s="49"/>
      <c r="H30" s="2" t="s">
        <v>559</v>
      </c>
      <c r="I30" s="46"/>
      <c r="J30" s="2"/>
    </row>
    <row r="31" spans="1:10" s="18" customFormat="1" ht="11.25">
      <c r="A31" s="3">
        <v>8</v>
      </c>
      <c r="B31" s="79" t="s">
        <v>0</v>
      </c>
      <c r="C31" s="64" t="s">
        <v>0</v>
      </c>
      <c r="D31" s="98" t="s">
        <v>537</v>
      </c>
      <c r="E31" s="3" t="s">
        <v>539</v>
      </c>
      <c r="F31" s="3" t="s">
        <v>9</v>
      </c>
      <c r="G31" s="50">
        <v>8032845.95</v>
      </c>
      <c r="H31" s="3" t="s">
        <v>557</v>
      </c>
      <c r="I31" s="50">
        <v>10987361.63</v>
      </c>
      <c r="J31" s="81" t="s">
        <v>113</v>
      </c>
    </row>
    <row r="32" spans="1:10" s="18" customFormat="1" ht="11.25">
      <c r="A32" s="4"/>
      <c r="B32" s="4" t="s">
        <v>213</v>
      </c>
      <c r="C32" s="5"/>
      <c r="D32" s="6" t="s">
        <v>538</v>
      </c>
      <c r="E32" s="4" t="s">
        <v>0</v>
      </c>
      <c r="F32" s="4" t="s">
        <v>0</v>
      </c>
      <c r="G32" s="51"/>
      <c r="H32" s="4" t="s">
        <v>180</v>
      </c>
      <c r="I32" s="47"/>
      <c r="J32" s="57"/>
    </row>
    <row r="33" spans="1:10" s="18" customFormat="1" ht="11.25">
      <c r="A33" s="31"/>
      <c r="B33" s="66" t="s">
        <v>540</v>
      </c>
      <c r="C33" s="73"/>
      <c r="D33" s="16"/>
      <c r="E33" s="2" t="s">
        <v>529</v>
      </c>
      <c r="F33" s="2" t="s">
        <v>9</v>
      </c>
      <c r="G33" s="49"/>
      <c r="H33" s="2" t="s">
        <v>560</v>
      </c>
      <c r="I33" s="46"/>
      <c r="J33" s="2"/>
    </row>
    <row r="34" spans="1:10" s="18" customFormat="1" ht="11.25">
      <c r="A34" s="3">
        <v>9</v>
      </c>
      <c r="B34" s="79" t="s">
        <v>541</v>
      </c>
      <c r="C34" s="64" t="s">
        <v>225</v>
      </c>
      <c r="D34" s="9" t="s">
        <v>542</v>
      </c>
      <c r="E34" s="3" t="s">
        <v>544</v>
      </c>
      <c r="F34" s="3" t="s">
        <v>0</v>
      </c>
      <c r="G34" s="50">
        <v>24299604.63</v>
      </c>
      <c r="H34" s="3" t="s">
        <v>561</v>
      </c>
      <c r="I34" s="50">
        <v>26083192.63</v>
      </c>
      <c r="J34" s="53">
        <v>44837</v>
      </c>
    </row>
    <row r="35" spans="1:10" s="18" customFormat="1" ht="11.25">
      <c r="A35" s="4"/>
      <c r="B35" s="4" t="s">
        <v>277</v>
      </c>
      <c r="C35" s="5"/>
      <c r="D35" s="6" t="s">
        <v>543</v>
      </c>
      <c r="E35" s="4" t="s">
        <v>0</v>
      </c>
      <c r="F35" s="4" t="s">
        <v>17</v>
      </c>
      <c r="G35" s="51"/>
      <c r="H35" s="4" t="s">
        <v>0</v>
      </c>
      <c r="I35" s="47"/>
      <c r="J35" s="57"/>
    </row>
    <row r="36" spans="1:10" s="18" customFormat="1" ht="11.25">
      <c r="A36" s="31"/>
      <c r="B36" s="66" t="s">
        <v>545</v>
      </c>
      <c r="C36" s="73"/>
      <c r="D36" s="16"/>
      <c r="E36" s="2" t="s">
        <v>529</v>
      </c>
      <c r="F36" s="2" t="s">
        <v>9</v>
      </c>
      <c r="G36" s="49"/>
      <c r="H36" s="2" t="s">
        <v>562</v>
      </c>
      <c r="I36" s="46"/>
      <c r="J36" s="2"/>
    </row>
    <row r="37" spans="1:10" s="18" customFormat="1" ht="11.25">
      <c r="A37" s="3">
        <v>11</v>
      </c>
      <c r="B37" s="79" t="s">
        <v>546</v>
      </c>
      <c r="C37" s="64" t="s">
        <v>474</v>
      </c>
      <c r="D37" s="9" t="s">
        <v>254</v>
      </c>
      <c r="E37" s="3" t="s">
        <v>548</v>
      </c>
      <c r="F37" s="3"/>
      <c r="G37" s="50">
        <v>83824722.24</v>
      </c>
      <c r="H37" s="3" t="s">
        <v>563</v>
      </c>
      <c r="I37" s="50">
        <v>116407729.7</v>
      </c>
      <c r="J37" s="53">
        <v>44837</v>
      </c>
    </row>
    <row r="38" spans="1:10" s="18" customFormat="1" ht="11.25">
      <c r="A38" s="4"/>
      <c r="B38" s="4" t="s">
        <v>417</v>
      </c>
      <c r="C38" s="5"/>
      <c r="D38" s="6" t="s">
        <v>547</v>
      </c>
      <c r="E38" s="4" t="s">
        <v>0</v>
      </c>
      <c r="F38" s="4" t="s">
        <v>17</v>
      </c>
      <c r="G38" s="51"/>
      <c r="H38" s="4" t="s">
        <v>0</v>
      </c>
      <c r="I38" s="47"/>
      <c r="J38" s="57"/>
    </row>
    <row r="39" spans="2:10" s="18" customFormat="1" ht="11.25">
      <c r="B39" s="11"/>
      <c r="C39" s="11"/>
      <c r="D39" s="12"/>
      <c r="E39" s="11"/>
      <c r="F39" s="11"/>
      <c r="G39" s="30"/>
      <c r="H39" s="11"/>
      <c r="I39" s="62"/>
      <c r="J39" s="11"/>
    </row>
    <row r="40" spans="1:10" s="18" customFormat="1" ht="12.75">
      <c r="A40" s="48" t="s">
        <v>564</v>
      </c>
      <c r="B40" s="48"/>
      <c r="C40" s="48"/>
      <c r="D40" s="59"/>
      <c r="E40" s="48"/>
      <c r="F40" s="48"/>
      <c r="G40" s="60"/>
      <c r="H40" s="48"/>
      <c r="I40" s="61"/>
      <c r="J40" s="48"/>
    </row>
    <row r="41" spans="1:10" s="18" customFormat="1" ht="12.75">
      <c r="A41" s="48" t="s">
        <v>565</v>
      </c>
      <c r="B41" s="48"/>
      <c r="C41" s="48"/>
      <c r="D41" s="59"/>
      <c r="E41" s="48"/>
      <c r="F41" s="48"/>
      <c r="G41" s="60"/>
      <c r="H41" s="48"/>
      <c r="I41" s="61"/>
      <c r="J41" s="48"/>
    </row>
    <row r="42" spans="1:10" s="18" customFormat="1" ht="12.75">
      <c r="A42" s="1"/>
      <c r="B42" s="14"/>
      <c r="C42" s="14"/>
      <c r="D42" s="36"/>
      <c r="E42" s="14"/>
      <c r="F42" s="14"/>
      <c r="G42" s="41"/>
      <c r="H42" s="14"/>
      <c r="I42" s="42"/>
      <c r="J42" s="14"/>
    </row>
    <row r="43" spans="1:10" ht="12">
      <c r="A43" s="31"/>
      <c r="B43" s="63"/>
      <c r="C43" s="67"/>
      <c r="D43" s="56"/>
      <c r="E43" s="15" t="s">
        <v>89</v>
      </c>
      <c r="F43" s="2"/>
      <c r="G43" s="17"/>
      <c r="H43" s="15"/>
      <c r="I43" s="29"/>
      <c r="J43" s="15"/>
    </row>
    <row r="44" spans="1:10" ht="12">
      <c r="A44" s="3"/>
      <c r="B44" s="64"/>
      <c r="C44" s="64" t="s">
        <v>225</v>
      </c>
      <c r="D44" s="55"/>
      <c r="E44" s="8" t="s">
        <v>235</v>
      </c>
      <c r="F44" s="3"/>
      <c r="G44" s="10"/>
      <c r="H44" s="8"/>
      <c r="I44" s="50">
        <f>I16+I19+I28+I34</f>
        <v>66886976.09</v>
      </c>
      <c r="J44" s="72">
        <v>4</v>
      </c>
    </row>
    <row r="45" spans="1:10" ht="12">
      <c r="A45" s="35"/>
      <c r="B45" s="65"/>
      <c r="C45" s="69"/>
      <c r="D45" s="54"/>
      <c r="E45" s="5" t="s">
        <v>236</v>
      </c>
      <c r="F45" s="4"/>
      <c r="G45" s="7"/>
      <c r="H45" s="5"/>
      <c r="I45" s="27"/>
      <c r="J45" s="5"/>
    </row>
    <row r="46" spans="1:10" ht="12">
      <c r="A46" s="31"/>
      <c r="B46" s="63"/>
      <c r="C46" s="67"/>
      <c r="D46" s="56"/>
      <c r="E46" s="15" t="s">
        <v>549</v>
      </c>
      <c r="F46" s="2"/>
      <c r="G46" s="17"/>
      <c r="H46" s="15"/>
      <c r="I46" s="29"/>
      <c r="J46" s="15"/>
    </row>
    <row r="47" spans="1:10" ht="12">
      <c r="A47" s="70"/>
      <c r="B47" s="64"/>
      <c r="C47" s="68" t="s">
        <v>504</v>
      </c>
      <c r="D47" s="55"/>
      <c r="E47" s="8" t="s">
        <v>236</v>
      </c>
      <c r="F47" s="3"/>
      <c r="G47" s="10"/>
      <c r="H47" s="8"/>
      <c r="I47" s="50">
        <f>I13</f>
        <v>33758848.88</v>
      </c>
      <c r="J47" s="8">
        <v>1</v>
      </c>
    </row>
    <row r="48" spans="1:10" ht="12">
      <c r="A48" s="3"/>
      <c r="B48" s="64"/>
      <c r="C48" s="64" t="s">
        <v>0</v>
      </c>
      <c r="D48" s="55"/>
      <c r="E48" s="8" t="s">
        <v>0</v>
      </c>
      <c r="F48" s="3"/>
      <c r="G48" s="10"/>
      <c r="H48" s="8"/>
      <c r="J48" s="72" t="s">
        <v>0</v>
      </c>
    </row>
    <row r="49" spans="1:10" ht="12">
      <c r="A49" s="31"/>
      <c r="B49" s="63"/>
      <c r="C49" s="67"/>
      <c r="D49" s="56"/>
      <c r="E49" s="15" t="s">
        <v>550</v>
      </c>
      <c r="F49" s="2"/>
      <c r="G49" s="17"/>
      <c r="H49" s="15"/>
      <c r="I49" s="29"/>
      <c r="J49" s="15"/>
    </row>
    <row r="50" spans="1:10" ht="12">
      <c r="A50" s="3"/>
      <c r="B50" s="64"/>
      <c r="C50" s="64" t="s">
        <v>474</v>
      </c>
      <c r="D50" s="55"/>
      <c r="E50" s="8" t="s">
        <v>551</v>
      </c>
      <c r="F50" s="3"/>
      <c r="G50" s="10"/>
      <c r="H50" s="8"/>
      <c r="I50" s="50">
        <f>I37</f>
        <v>116407729.7</v>
      </c>
      <c r="J50" s="72">
        <v>1</v>
      </c>
    </row>
    <row r="51" spans="1:10" ht="12">
      <c r="A51" s="35"/>
      <c r="B51" s="65"/>
      <c r="C51" s="69"/>
      <c r="D51" s="54"/>
      <c r="E51" s="5"/>
      <c r="F51" s="4"/>
      <c r="G51" s="7"/>
      <c r="H51" s="5"/>
      <c r="I51" s="27"/>
      <c r="J51" s="5"/>
    </row>
    <row r="52" spans="1:10" s="18" customFormat="1" ht="11.25">
      <c r="A52" s="31"/>
      <c r="B52" s="63"/>
      <c r="C52" s="67"/>
      <c r="D52" s="56"/>
      <c r="E52" s="15" t="s">
        <v>4</v>
      </c>
      <c r="F52" s="2"/>
      <c r="G52" s="17"/>
      <c r="H52" s="15"/>
      <c r="I52" s="93"/>
      <c r="J52" s="94"/>
    </row>
    <row r="53" spans="1:10" ht="12.75">
      <c r="A53" s="3"/>
      <c r="B53" s="64"/>
      <c r="C53" s="68"/>
      <c r="D53" s="55"/>
      <c r="E53" s="8" t="s">
        <v>18</v>
      </c>
      <c r="F53" s="3"/>
      <c r="G53" s="10"/>
      <c r="H53" s="8"/>
      <c r="I53" s="50">
        <f>I10+I22+I25</f>
        <v>257127587.88</v>
      </c>
      <c r="J53" s="90">
        <v>3</v>
      </c>
    </row>
    <row r="54" spans="1:12" s="58" customFormat="1" ht="12.75">
      <c r="A54" s="35"/>
      <c r="B54" s="65"/>
      <c r="C54" s="69"/>
      <c r="D54" s="54"/>
      <c r="E54" s="5" t="s">
        <v>19</v>
      </c>
      <c r="F54" s="4"/>
      <c r="G54" s="7"/>
      <c r="H54" s="5"/>
      <c r="I54" s="91"/>
      <c r="J54" s="92"/>
      <c r="L54" s="18"/>
    </row>
    <row r="55" spans="1:10" s="18" customFormat="1" ht="11.25">
      <c r="A55" s="70"/>
      <c r="B55" s="68"/>
      <c r="C55" s="68"/>
      <c r="D55" s="55"/>
      <c r="E55" s="8"/>
      <c r="F55" s="8"/>
      <c r="G55" s="10"/>
      <c r="H55" s="8"/>
      <c r="I55" s="93"/>
      <c r="J55" s="94"/>
    </row>
    <row r="56" spans="1:10" s="18" customFormat="1" ht="11.25">
      <c r="A56" s="70"/>
      <c r="B56" s="68"/>
      <c r="C56" s="68"/>
      <c r="D56" s="55"/>
      <c r="E56" s="8" t="s">
        <v>6</v>
      </c>
      <c r="F56" s="8"/>
      <c r="G56" s="10"/>
      <c r="H56" s="8"/>
      <c r="I56" s="95">
        <f>SUM(I44:I53)</f>
        <v>474181142.55</v>
      </c>
      <c r="J56" s="100">
        <f>SUM(J44:J53)</f>
        <v>9</v>
      </c>
    </row>
    <row r="57" spans="1:10" s="18" customFormat="1" ht="11.25">
      <c r="A57" s="70"/>
      <c r="B57" s="68"/>
      <c r="C57" s="68"/>
      <c r="D57" s="55"/>
      <c r="E57" s="8"/>
      <c r="F57" s="8"/>
      <c r="G57" s="10"/>
      <c r="H57" s="8"/>
      <c r="I57" s="91"/>
      <c r="J57" s="92"/>
    </row>
    <row r="58" spans="1:10" s="18" customFormat="1" ht="11.25">
      <c r="A58" s="31"/>
      <c r="B58" s="15"/>
      <c r="C58" s="15"/>
      <c r="D58" s="16"/>
      <c r="E58" s="15"/>
      <c r="F58" s="15"/>
      <c r="G58" s="17"/>
      <c r="H58" s="15"/>
      <c r="I58" s="95"/>
      <c r="J58" s="95"/>
    </row>
    <row r="59" spans="1:10" s="18" customFormat="1" ht="11.25">
      <c r="A59" s="3"/>
      <c r="B59" s="8"/>
      <c r="C59" s="8"/>
      <c r="D59" s="9"/>
      <c r="E59" s="8" t="s">
        <v>25</v>
      </c>
      <c r="F59" s="8"/>
      <c r="G59" s="10"/>
      <c r="H59" s="8"/>
      <c r="I59" s="95">
        <f>'SEPTEMBER 12, 2022 CMGC'!I29</f>
        <v>1450010583.48</v>
      </c>
      <c r="J59" s="97">
        <v>76</v>
      </c>
    </row>
    <row r="60" spans="1:10" s="18" customFormat="1" ht="11.25">
      <c r="A60" s="35"/>
      <c r="B60" s="5"/>
      <c r="C60" s="5"/>
      <c r="D60" s="6"/>
      <c r="E60" s="5"/>
      <c r="F60" s="5"/>
      <c r="G60" s="7"/>
      <c r="H60" s="5"/>
      <c r="I60" s="95"/>
      <c r="J60" s="95"/>
    </row>
    <row r="61" spans="1:10" s="18" customFormat="1" ht="11.25">
      <c r="A61" s="31"/>
      <c r="B61" s="15"/>
      <c r="C61" s="15"/>
      <c r="D61" s="16"/>
      <c r="E61" s="15" t="s">
        <v>6</v>
      </c>
      <c r="F61" s="15"/>
      <c r="G61" s="17"/>
      <c r="H61" s="15"/>
      <c r="I61" s="93"/>
      <c r="J61" s="94"/>
    </row>
    <row r="62" spans="1:10" s="18" customFormat="1" ht="11.25">
      <c r="A62" s="3"/>
      <c r="B62" s="8"/>
      <c r="C62" s="8"/>
      <c r="D62" s="9"/>
      <c r="E62" s="8" t="s">
        <v>20</v>
      </c>
      <c r="F62" s="8"/>
      <c r="G62" s="10"/>
      <c r="H62" s="8"/>
      <c r="I62" s="95">
        <f>I56+I59</f>
        <v>1924191726.03</v>
      </c>
      <c r="J62" s="100">
        <f>J56+J59</f>
        <v>85</v>
      </c>
    </row>
    <row r="63" spans="1:10" s="18" customFormat="1" ht="11.25">
      <c r="A63" s="35"/>
      <c r="B63" s="5"/>
      <c r="C63" s="5"/>
      <c r="D63" s="6"/>
      <c r="E63" s="5" t="s">
        <v>21</v>
      </c>
      <c r="F63" s="5"/>
      <c r="G63" s="7"/>
      <c r="H63" s="5"/>
      <c r="I63" s="27"/>
      <c r="J63" s="5"/>
    </row>
    <row r="64" spans="2:10" s="18" customFormat="1" ht="11.25">
      <c r="B64" s="11"/>
      <c r="C64" s="11"/>
      <c r="D64" s="12"/>
      <c r="E64" s="11"/>
      <c r="F64" s="11"/>
      <c r="G64" s="13"/>
      <c r="H64" s="11"/>
      <c r="J64" s="11"/>
    </row>
    <row r="65" spans="2:10" s="18" customFormat="1" ht="11.25">
      <c r="B65" s="11"/>
      <c r="C65" s="11"/>
      <c r="D65" s="12"/>
      <c r="E65" s="11"/>
      <c r="F65" s="11"/>
      <c r="G65" s="13"/>
      <c r="H65" s="11"/>
      <c r="J65" s="11"/>
    </row>
    <row r="66" spans="2:10" s="18" customFormat="1" ht="11.25">
      <c r="B66" s="11"/>
      <c r="C66" s="11"/>
      <c r="D66" s="12"/>
      <c r="E66" s="11"/>
      <c r="F66" s="11"/>
      <c r="G66" s="13"/>
      <c r="H66" s="11"/>
      <c r="J66" s="11"/>
    </row>
  </sheetData>
  <sheetProtection/>
  <mergeCells count="2">
    <mergeCell ref="A1:J1"/>
    <mergeCell ref="A2:J2"/>
  </mergeCells>
  <conditionalFormatting sqref="J53">
    <cfRule type="expression" priority="206" dxfId="0" stopIfTrue="1">
      <formula>J53=0</formula>
    </cfRule>
  </conditionalFormatting>
  <conditionalFormatting sqref="A1:J1">
    <cfRule type="expression" priority="204" dxfId="0" stopIfTrue="1">
      <formula>SEARCH("Template",CELL("filename",A1))&gt;0</formula>
    </cfRule>
  </conditionalFormatting>
  <conditionalFormatting sqref="A2:J2">
    <cfRule type="expression" priority="203" dxfId="0" stopIfTrue="1">
      <formula>A2="LETTING OF "</formula>
    </cfRule>
  </conditionalFormatting>
  <conditionalFormatting sqref="A10">
    <cfRule type="expression" priority="202" dxfId="0" stopIfTrue="1">
      <formula>A10="RPN #"</formula>
    </cfRule>
  </conditionalFormatting>
  <conditionalFormatting sqref="D10">
    <cfRule type="expression" priority="201" dxfId="0" stopIfTrue="1">
      <formula>D10="LEN"</formula>
    </cfRule>
  </conditionalFormatting>
  <conditionalFormatting sqref="D11">
    <cfRule type="expression" priority="200" dxfId="0" stopIfTrue="1">
      <formula>D11="TIP"</formula>
    </cfRule>
  </conditionalFormatting>
  <conditionalFormatting sqref="E9">
    <cfRule type="expression" priority="199" dxfId="0" stopIfTrue="1">
      <formula>E9="DESC 1"</formula>
    </cfRule>
  </conditionalFormatting>
  <conditionalFormatting sqref="E10">
    <cfRule type="expression" priority="198" dxfId="0" stopIfTrue="1">
      <formula>E10="DESC 2"</formula>
    </cfRule>
  </conditionalFormatting>
  <conditionalFormatting sqref="E11">
    <cfRule type="expression" priority="197" dxfId="0" stopIfTrue="1">
      <formula>E11="DESC 3"</formula>
    </cfRule>
  </conditionalFormatting>
  <conditionalFormatting sqref="G10">
    <cfRule type="expression" priority="196" dxfId="0" stopIfTrue="1">
      <formula>G10=0</formula>
    </cfRule>
  </conditionalFormatting>
  <conditionalFormatting sqref="H9">
    <cfRule type="expression" priority="195" dxfId="0" stopIfTrue="1">
      <formula>H9="AWARDEE NAME 1"</formula>
    </cfRule>
  </conditionalFormatting>
  <conditionalFormatting sqref="H10">
    <cfRule type="expression" priority="194" dxfId="0" stopIfTrue="1">
      <formula>H10="AWARDEE NAME 2"</formula>
    </cfRule>
  </conditionalFormatting>
  <conditionalFormatting sqref="H11">
    <cfRule type="expression" priority="193" dxfId="0" stopIfTrue="1">
      <formula>H11="CITY, STATE"</formula>
    </cfRule>
  </conditionalFormatting>
  <conditionalFormatting sqref="I10">
    <cfRule type="expression" priority="192" dxfId="0" stopIfTrue="1">
      <formula>I10=0</formula>
    </cfRule>
  </conditionalFormatting>
  <conditionalFormatting sqref="J10">
    <cfRule type="expression" priority="191" dxfId="0" stopIfTrue="1">
      <formula>J10&gt;NOW()</formula>
    </cfRule>
  </conditionalFormatting>
  <conditionalFormatting sqref="F9">
    <cfRule type="expression" priority="190" dxfId="0" stopIfTrue="1">
      <formula>F9="?"</formula>
    </cfRule>
  </conditionalFormatting>
  <conditionalFormatting sqref="F11">
    <cfRule type="expression" priority="189" dxfId="0" stopIfTrue="1">
      <formula>F11="?"</formula>
    </cfRule>
  </conditionalFormatting>
  <conditionalFormatting sqref="A13">
    <cfRule type="expression" priority="188" dxfId="0" stopIfTrue="1">
      <formula>A13="RPN #"</formula>
    </cfRule>
  </conditionalFormatting>
  <conditionalFormatting sqref="D13">
    <cfRule type="expression" priority="187" dxfId="0" stopIfTrue="1">
      <formula>D13="LEN"</formula>
    </cfRule>
  </conditionalFormatting>
  <conditionalFormatting sqref="D14 D20 D26">
    <cfRule type="expression" priority="186" dxfId="0" stopIfTrue="1">
      <formula>D14="TIP"</formula>
    </cfRule>
  </conditionalFormatting>
  <conditionalFormatting sqref="E13">
    <cfRule type="expression" priority="185" dxfId="0" stopIfTrue="1">
      <formula>E13="DESC 1"</formula>
    </cfRule>
  </conditionalFormatting>
  <conditionalFormatting sqref="E14 E20 E26">
    <cfRule type="expression" priority="183" dxfId="0" stopIfTrue="1">
      <formula>E14="DESC 3"</formula>
    </cfRule>
  </conditionalFormatting>
  <conditionalFormatting sqref="G13">
    <cfRule type="expression" priority="182" dxfId="0" stopIfTrue="1">
      <formula>G13=0</formula>
    </cfRule>
  </conditionalFormatting>
  <conditionalFormatting sqref="H12">
    <cfRule type="expression" priority="181" dxfId="0" stopIfTrue="1">
      <formula>H12="AWARDEE NAME 1"</formula>
    </cfRule>
  </conditionalFormatting>
  <conditionalFormatting sqref="H13">
    <cfRule type="expression" priority="180" dxfId="0" stopIfTrue="1">
      <formula>H13="AWARDEE NAME 2"</formula>
    </cfRule>
  </conditionalFormatting>
  <conditionalFormatting sqref="H14 H20 H26">
    <cfRule type="expression" priority="179" dxfId="0" stopIfTrue="1">
      <formula>H14="CITY, STATE"</formula>
    </cfRule>
  </conditionalFormatting>
  <conditionalFormatting sqref="I13">
    <cfRule type="expression" priority="178" dxfId="0" stopIfTrue="1">
      <formula>I13=0</formula>
    </cfRule>
  </conditionalFormatting>
  <conditionalFormatting sqref="F12">
    <cfRule type="expression" priority="177" dxfId="0" stopIfTrue="1">
      <formula>F12="?"</formula>
    </cfRule>
  </conditionalFormatting>
  <conditionalFormatting sqref="F14 F20 F26">
    <cfRule type="expression" priority="176" dxfId="0" stopIfTrue="1">
      <formula>F14="?"</formula>
    </cfRule>
  </conditionalFormatting>
  <conditionalFormatting sqref="B11:C11 B14:C14 B17:C17 B20:C20 B23:C23 B26:C26 B29:C29 B32:C32 B35:C35 B38:C38">
    <cfRule type="expression" priority="175" dxfId="0" stopIfTrue="1">
      <formula>B11="County"</formula>
    </cfRule>
  </conditionalFormatting>
  <conditionalFormatting sqref="B9:C9 B12:C12">
    <cfRule type="expression" priority="174" dxfId="0" stopIfTrue="1">
      <formula>B9="WBS #"</formula>
    </cfRule>
  </conditionalFormatting>
  <conditionalFormatting sqref="B10 B13">
    <cfRule type="expression" priority="173" dxfId="0" stopIfTrue="1">
      <formula>B10="FA #"</formula>
    </cfRule>
  </conditionalFormatting>
  <conditionalFormatting sqref="C13">
    <cfRule type="expression" priority="172" dxfId="0" stopIfTrue="1">
      <formula>C13="FED CODE"</formula>
    </cfRule>
  </conditionalFormatting>
  <conditionalFormatting sqref="C10">
    <cfRule type="expression" priority="171" dxfId="0" stopIfTrue="1">
      <formula>C10="FED CODE"</formula>
    </cfRule>
  </conditionalFormatting>
  <conditionalFormatting sqref="A16">
    <cfRule type="expression" priority="169" dxfId="0" stopIfTrue="1">
      <formula>A16="RPN #"</formula>
    </cfRule>
  </conditionalFormatting>
  <conditionalFormatting sqref="D16">
    <cfRule type="expression" priority="168" dxfId="0" stopIfTrue="1">
      <formula>D16="LEN"</formula>
    </cfRule>
  </conditionalFormatting>
  <conditionalFormatting sqref="D17">
    <cfRule type="expression" priority="167" dxfId="0" stopIfTrue="1">
      <formula>D17="TIP"</formula>
    </cfRule>
  </conditionalFormatting>
  <conditionalFormatting sqref="E15">
    <cfRule type="expression" priority="166" dxfId="0" stopIfTrue="1">
      <formula>E15="DESC 1"</formula>
    </cfRule>
  </conditionalFormatting>
  <conditionalFormatting sqref="E16">
    <cfRule type="expression" priority="165" dxfId="0" stopIfTrue="1">
      <formula>E16="DESC 2"</formula>
    </cfRule>
  </conditionalFormatting>
  <conditionalFormatting sqref="E17">
    <cfRule type="expression" priority="164" dxfId="0" stopIfTrue="1">
      <formula>E17="DESC 3"</formula>
    </cfRule>
  </conditionalFormatting>
  <conditionalFormatting sqref="G16">
    <cfRule type="expression" priority="163" dxfId="0" stopIfTrue="1">
      <formula>G16=0</formula>
    </cfRule>
  </conditionalFormatting>
  <conditionalFormatting sqref="H15">
    <cfRule type="expression" priority="162" dxfId="0" stopIfTrue="1">
      <formula>H15="AWARDEE NAME 1"</formula>
    </cfRule>
  </conditionalFormatting>
  <conditionalFormatting sqref="H16">
    <cfRule type="expression" priority="161" dxfId="0" stopIfTrue="1">
      <formula>H16="AWARDEE NAME 2"</formula>
    </cfRule>
  </conditionalFormatting>
  <conditionalFormatting sqref="H17">
    <cfRule type="expression" priority="160" dxfId="0" stopIfTrue="1">
      <formula>H17="CITY, STATE"</formula>
    </cfRule>
  </conditionalFormatting>
  <conditionalFormatting sqref="I16">
    <cfRule type="expression" priority="159" dxfId="0" stopIfTrue="1">
      <formula>I16=0</formula>
    </cfRule>
  </conditionalFormatting>
  <conditionalFormatting sqref="F15">
    <cfRule type="expression" priority="157" dxfId="0" stopIfTrue="1">
      <formula>F15="?"</formula>
    </cfRule>
  </conditionalFormatting>
  <conditionalFormatting sqref="F17">
    <cfRule type="expression" priority="156" dxfId="0" stopIfTrue="1">
      <formula>F17="?"</formula>
    </cfRule>
  </conditionalFormatting>
  <conditionalFormatting sqref="A19">
    <cfRule type="expression" priority="155" dxfId="0" stopIfTrue="1">
      <formula>A19="RPN #"</formula>
    </cfRule>
  </conditionalFormatting>
  <conditionalFormatting sqref="D19">
    <cfRule type="expression" priority="154" dxfId="0" stopIfTrue="1">
      <formula>D19="LEN"</formula>
    </cfRule>
  </conditionalFormatting>
  <conditionalFormatting sqref="E18">
    <cfRule type="expression" priority="153" dxfId="0" stopIfTrue="1">
      <formula>E18="DESC 1"</formula>
    </cfRule>
  </conditionalFormatting>
  <conditionalFormatting sqref="E19">
    <cfRule type="expression" priority="152" dxfId="0" stopIfTrue="1">
      <formula>E19="DESC 2"</formula>
    </cfRule>
  </conditionalFormatting>
  <conditionalFormatting sqref="G19">
    <cfRule type="expression" priority="151" dxfId="0" stopIfTrue="1">
      <formula>G19=0</formula>
    </cfRule>
  </conditionalFormatting>
  <conditionalFormatting sqref="I19">
    <cfRule type="expression" priority="148" dxfId="0" stopIfTrue="1">
      <formula>I19=0</formula>
    </cfRule>
  </conditionalFormatting>
  <conditionalFormatting sqref="F18">
    <cfRule type="expression" priority="147" dxfId="0" stopIfTrue="1">
      <formula>F18="?"</formula>
    </cfRule>
  </conditionalFormatting>
  <conditionalFormatting sqref="B15:C15 B18:C18">
    <cfRule type="expression" priority="146" dxfId="0" stopIfTrue="1">
      <formula>B15="WBS #"</formula>
    </cfRule>
  </conditionalFormatting>
  <conditionalFormatting sqref="B16 B19">
    <cfRule type="expression" priority="145" dxfId="0" stopIfTrue="1">
      <formula>B16="FA #"</formula>
    </cfRule>
  </conditionalFormatting>
  <conditionalFormatting sqref="C19">
    <cfRule type="expression" priority="144" dxfId="0" stopIfTrue="1">
      <formula>C19="FED CODE"</formula>
    </cfRule>
  </conditionalFormatting>
  <conditionalFormatting sqref="C16">
    <cfRule type="expression" priority="143" dxfId="0" stopIfTrue="1">
      <formula>C16="FED CODE"</formula>
    </cfRule>
  </conditionalFormatting>
  <conditionalFormatting sqref="J19">
    <cfRule type="expression" priority="142" dxfId="0" stopIfTrue="1">
      <formula>J19&gt;NOW()</formula>
    </cfRule>
  </conditionalFormatting>
  <conditionalFormatting sqref="A22">
    <cfRule type="expression" priority="141" dxfId="0" stopIfTrue="1">
      <formula>A22="RPN #"</formula>
    </cfRule>
  </conditionalFormatting>
  <conditionalFormatting sqref="D22">
    <cfRule type="expression" priority="140" dxfId="0" stopIfTrue="1">
      <formula>D22="LEN"</formula>
    </cfRule>
  </conditionalFormatting>
  <conditionalFormatting sqref="D23">
    <cfRule type="expression" priority="139" dxfId="0" stopIfTrue="1">
      <formula>D23="TIP"</formula>
    </cfRule>
  </conditionalFormatting>
  <conditionalFormatting sqref="E21">
    <cfRule type="expression" priority="138" dxfId="0" stopIfTrue="1">
      <formula>E21="DESC 1"</formula>
    </cfRule>
  </conditionalFormatting>
  <conditionalFormatting sqref="E22">
    <cfRule type="expression" priority="137" dxfId="0" stopIfTrue="1">
      <formula>E22="DESC 2"</formula>
    </cfRule>
  </conditionalFormatting>
  <conditionalFormatting sqref="E23">
    <cfRule type="expression" priority="136" dxfId="0" stopIfTrue="1">
      <formula>E23="DESC 3"</formula>
    </cfRule>
  </conditionalFormatting>
  <conditionalFormatting sqref="G22">
    <cfRule type="expression" priority="135" dxfId="0" stopIfTrue="1">
      <formula>G22=0</formula>
    </cfRule>
  </conditionalFormatting>
  <conditionalFormatting sqref="H21">
    <cfRule type="expression" priority="134" dxfId="0" stopIfTrue="1">
      <formula>H21="AWARDEE NAME 1"</formula>
    </cfRule>
  </conditionalFormatting>
  <conditionalFormatting sqref="H22">
    <cfRule type="expression" priority="133" dxfId="0" stopIfTrue="1">
      <formula>H22="AWARDEE NAME 2"</formula>
    </cfRule>
  </conditionalFormatting>
  <conditionalFormatting sqref="H23">
    <cfRule type="expression" priority="132" dxfId="0" stopIfTrue="1">
      <formula>H23="CITY, STATE"</formula>
    </cfRule>
  </conditionalFormatting>
  <conditionalFormatting sqref="I22">
    <cfRule type="expression" priority="131" dxfId="0" stopIfTrue="1">
      <formula>I22=0</formula>
    </cfRule>
  </conditionalFormatting>
  <conditionalFormatting sqref="F21">
    <cfRule type="expression" priority="129" dxfId="0" stopIfTrue="1">
      <formula>F21="?"</formula>
    </cfRule>
  </conditionalFormatting>
  <conditionalFormatting sqref="F23">
    <cfRule type="expression" priority="128" dxfId="0" stopIfTrue="1">
      <formula>F23="?"</formula>
    </cfRule>
  </conditionalFormatting>
  <conditionalFormatting sqref="A25">
    <cfRule type="expression" priority="127" dxfId="0" stopIfTrue="1">
      <formula>A25="RPN #"</formula>
    </cfRule>
  </conditionalFormatting>
  <conditionalFormatting sqref="D25">
    <cfRule type="expression" priority="126" dxfId="0" stopIfTrue="1">
      <formula>D25="LEN"</formula>
    </cfRule>
  </conditionalFormatting>
  <conditionalFormatting sqref="E24">
    <cfRule type="expression" priority="125" dxfId="0" stopIfTrue="1">
      <formula>E24="DESC 1"</formula>
    </cfRule>
  </conditionalFormatting>
  <conditionalFormatting sqref="E25">
    <cfRule type="expression" priority="124" dxfId="0" stopIfTrue="1">
      <formula>E25="DESC 2"</formula>
    </cfRule>
  </conditionalFormatting>
  <conditionalFormatting sqref="G25">
    <cfRule type="expression" priority="123" dxfId="0" stopIfTrue="1">
      <formula>G25=0</formula>
    </cfRule>
  </conditionalFormatting>
  <conditionalFormatting sqref="H24">
    <cfRule type="expression" priority="122" dxfId="0" stopIfTrue="1">
      <formula>H24="AWARDEE NAME 1"</formula>
    </cfRule>
  </conditionalFormatting>
  <conditionalFormatting sqref="H25">
    <cfRule type="expression" priority="121" dxfId="0" stopIfTrue="1">
      <formula>H25="AWARDEE NAME 2"</formula>
    </cfRule>
  </conditionalFormatting>
  <conditionalFormatting sqref="I25">
    <cfRule type="expression" priority="120" dxfId="0" stopIfTrue="1">
      <formula>I25=0</formula>
    </cfRule>
  </conditionalFormatting>
  <conditionalFormatting sqref="F24">
    <cfRule type="expression" priority="119" dxfId="0" stopIfTrue="1">
      <formula>F24="?"</formula>
    </cfRule>
  </conditionalFormatting>
  <conditionalFormatting sqref="B21:C21 B24:C24">
    <cfRule type="expression" priority="118" dxfId="0" stopIfTrue="1">
      <formula>B21="WBS #"</formula>
    </cfRule>
  </conditionalFormatting>
  <conditionalFormatting sqref="B22 B25">
    <cfRule type="expression" priority="117" dxfId="0" stopIfTrue="1">
      <formula>B22="FA #"</formula>
    </cfRule>
  </conditionalFormatting>
  <conditionalFormatting sqref="C25">
    <cfRule type="expression" priority="116" dxfId="0" stopIfTrue="1">
      <formula>C25="FED CODE"</formula>
    </cfRule>
  </conditionalFormatting>
  <conditionalFormatting sqref="C22">
    <cfRule type="expression" priority="115" dxfId="0" stopIfTrue="1">
      <formula>C22="FED CODE"</formula>
    </cfRule>
  </conditionalFormatting>
  <conditionalFormatting sqref="A28">
    <cfRule type="expression" priority="113" dxfId="0" stopIfTrue="1">
      <formula>A28="RPN #"</formula>
    </cfRule>
  </conditionalFormatting>
  <conditionalFormatting sqref="D28">
    <cfRule type="expression" priority="112" dxfId="0" stopIfTrue="1">
      <formula>D28="LEN"</formula>
    </cfRule>
  </conditionalFormatting>
  <conditionalFormatting sqref="D29 D38">
    <cfRule type="expression" priority="111" dxfId="0" stopIfTrue="1">
      <formula>D29="TIP"</formula>
    </cfRule>
  </conditionalFormatting>
  <conditionalFormatting sqref="E27">
    <cfRule type="expression" priority="110" dxfId="0" stopIfTrue="1">
      <formula>E27="DESC 1"</formula>
    </cfRule>
  </conditionalFormatting>
  <conditionalFormatting sqref="E28">
    <cfRule type="expression" priority="109" dxfId="0" stopIfTrue="1">
      <formula>E28="DESC 2"</formula>
    </cfRule>
  </conditionalFormatting>
  <conditionalFormatting sqref="E29 E38">
    <cfRule type="expression" priority="108" dxfId="0" stopIfTrue="1">
      <formula>E29="DESC 3"</formula>
    </cfRule>
  </conditionalFormatting>
  <conditionalFormatting sqref="G28">
    <cfRule type="expression" priority="107" dxfId="0" stopIfTrue="1">
      <formula>G28=0</formula>
    </cfRule>
  </conditionalFormatting>
  <conditionalFormatting sqref="H27">
    <cfRule type="expression" priority="106" dxfId="0" stopIfTrue="1">
      <formula>H27="AWARDEE NAME 1"</formula>
    </cfRule>
  </conditionalFormatting>
  <conditionalFormatting sqref="H28">
    <cfRule type="expression" priority="105" dxfId="0" stopIfTrue="1">
      <formula>H28="AWARDEE NAME 2"</formula>
    </cfRule>
  </conditionalFormatting>
  <conditionalFormatting sqref="H29 H38">
    <cfRule type="expression" priority="104" dxfId="0" stopIfTrue="1">
      <formula>H29="CITY, STATE"</formula>
    </cfRule>
  </conditionalFormatting>
  <conditionalFormatting sqref="I28">
    <cfRule type="expression" priority="103" dxfId="0" stopIfTrue="1">
      <formula>I28=0</formula>
    </cfRule>
  </conditionalFormatting>
  <conditionalFormatting sqref="F27">
    <cfRule type="expression" priority="101" dxfId="0" stopIfTrue="1">
      <formula>F27="?"</formula>
    </cfRule>
  </conditionalFormatting>
  <conditionalFormatting sqref="F29 F38">
    <cfRule type="expression" priority="100" dxfId="0" stopIfTrue="1">
      <formula>F29="?"</formula>
    </cfRule>
  </conditionalFormatting>
  <conditionalFormatting sqref="B27:C27">
    <cfRule type="expression" priority="99" dxfId="0" stopIfTrue="1">
      <formula>B27="WBS #"</formula>
    </cfRule>
  </conditionalFormatting>
  <conditionalFormatting sqref="B28">
    <cfRule type="expression" priority="98" dxfId="0" stopIfTrue="1">
      <formula>B28="FA #"</formula>
    </cfRule>
  </conditionalFormatting>
  <conditionalFormatting sqref="C28">
    <cfRule type="expression" priority="97" dxfId="0" stopIfTrue="1">
      <formula>C28="FED CODE"</formula>
    </cfRule>
  </conditionalFormatting>
  <conditionalFormatting sqref="D32">
    <cfRule type="expression" priority="96" dxfId="0" stopIfTrue="1">
      <formula>D32="TIP"</formula>
    </cfRule>
  </conditionalFormatting>
  <conditionalFormatting sqref="E32">
    <cfRule type="expression" priority="95" dxfId="0" stopIfTrue="1">
      <formula>E32="DESC 3"</formula>
    </cfRule>
  </conditionalFormatting>
  <conditionalFormatting sqref="F32">
    <cfRule type="expression" priority="93" dxfId="0" stopIfTrue="1">
      <formula>F32="?"</formula>
    </cfRule>
  </conditionalFormatting>
  <conditionalFormatting sqref="A31">
    <cfRule type="expression" priority="92" dxfId="0" stopIfTrue="1">
      <formula>A31="RPN #"</formula>
    </cfRule>
  </conditionalFormatting>
  <conditionalFormatting sqref="D31">
    <cfRule type="expression" priority="91" dxfId="0" stopIfTrue="1">
      <formula>D31="LEN"</formula>
    </cfRule>
  </conditionalFormatting>
  <conditionalFormatting sqref="E30">
    <cfRule type="expression" priority="90" dxfId="0" stopIfTrue="1">
      <formula>E30="DESC 1"</formula>
    </cfRule>
  </conditionalFormatting>
  <conditionalFormatting sqref="E31">
    <cfRule type="expression" priority="89" dxfId="0" stopIfTrue="1">
      <formula>E31="DESC 2"</formula>
    </cfRule>
  </conditionalFormatting>
  <conditionalFormatting sqref="G31">
    <cfRule type="expression" priority="88" dxfId="0" stopIfTrue="1">
      <formula>G31=0</formula>
    </cfRule>
  </conditionalFormatting>
  <conditionalFormatting sqref="I31">
    <cfRule type="expression" priority="85" dxfId="0" stopIfTrue="1">
      <formula>I31=0</formula>
    </cfRule>
  </conditionalFormatting>
  <conditionalFormatting sqref="F30">
    <cfRule type="expression" priority="84" dxfId="0" stopIfTrue="1">
      <formula>F30="?"</formula>
    </cfRule>
  </conditionalFormatting>
  <conditionalFormatting sqref="B30:C30">
    <cfRule type="expression" priority="83" dxfId="0" stopIfTrue="1">
      <formula>B30="WBS #"</formula>
    </cfRule>
  </conditionalFormatting>
  <conditionalFormatting sqref="B31">
    <cfRule type="expression" priority="82" dxfId="0" stopIfTrue="1">
      <formula>B31="FA #"</formula>
    </cfRule>
  </conditionalFormatting>
  <conditionalFormatting sqref="C31">
    <cfRule type="expression" priority="81" dxfId="0" stopIfTrue="1">
      <formula>C31="FED CODE"</formula>
    </cfRule>
  </conditionalFormatting>
  <conditionalFormatting sqref="J31">
    <cfRule type="expression" priority="80" dxfId="0" stopIfTrue="1">
      <formula>J31&gt;NOW()</formula>
    </cfRule>
  </conditionalFormatting>
  <conditionalFormatting sqref="A34">
    <cfRule type="expression" priority="79" dxfId="0" stopIfTrue="1">
      <formula>A34="RPN #"</formula>
    </cfRule>
  </conditionalFormatting>
  <conditionalFormatting sqref="D34">
    <cfRule type="expression" priority="78" dxfId="0" stopIfTrue="1">
      <formula>D34="LEN"</formula>
    </cfRule>
  </conditionalFormatting>
  <conditionalFormatting sqref="D35">
    <cfRule type="expression" priority="77" dxfId="0" stopIfTrue="1">
      <formula>D35="TIP"</formula>
    </cfRule>
  </conditionalFormatting>
  <conditionalFormatting sqref="E33">
    <cfRule type="expression" priority="76" dxfId="0" stopIfTrue="1">
      <formula>E33="DESC 1"</formula>
    </cfRule>
  </conditionalFormatting>
  <conditionalFormatting sqref="E34">
    <cfRule type="expression" priority="75" dxfId="0" stopIfTrue="1">
      <formula>E34="DESC 2"</formula>
    </cfRule>
  </conditionalFormatting>
  <conditionalFormatting sqref="E35">
    <cfRule type="expression" priority="74" dxfId="0" stopIfTrue="1">
      <formula>E35="DESC 3"</formula>
    </cfRule>
  </conditionalFormatting>
  <conditionalFormatting sqref="G34">
    <cfRule type="expression" priority="73" dxfId="0" stopIfTrue="1">
      <formula>G34=0</formula>
    </cfRule>
  </conditionalFormatting>
  <conditionalFormatting sqref="H33">
    <cfRule type="expression" priority="72" dxfId="0" stopIfTrue="1">
      <formula>H33="AWARDEE NAME 1"</formula>
    </cfRule>
  </conditionalFormatting>
  <conditionalFormatting sqref="H34">
    <cfRule type="expression" priority="71" dxfId="0" stopIfTrue="1">
      <formula>H34="AWARDEE NAME 2"</formula>
    </cfRule>
  </conditionalFormatting>
  <conditionalFormatting sqref="H35">
    <cfRule type="expression" priority="70" dxfId="0" stopIfTrue="1">
      <formula>H35="CITY, STATE"</formula>
    </cfRule>
  </conditionalFormatting>
  <conditionalFormatting sqref="I34">
    <cfRule type="expression" priority="69" dxfId="0" stopIfTrue="1">
      <formula>I34=0</formula>
    </cfRule>
  </conditionalFormatting>
  <conditionalFormatting sqref="F33">
    <cfRule type="expression" priority="67" dxfId="0" stopIfTrue="1">
      <formula>F33="?"</formula>
    </cfRule>
  </conditionalFormatting>
  <conditionalFormatting sqref="F35">
    <cfRule type="expression" priority="66" dxfId="0" stopIfTrue="1">
      <formula>F35="?"</formula>
    </cfRule>
  </conditionalFormatting>
  <conditionalFormatting sqref="B33:C33">
    <cfRule type="expression" priority="56" dxfId="0" stopIfTrue="1">
      <formula>B33="WBS #"</formula>
    </cfRule>
  </conditionalFormatting>
  <conditionalFormatting sqref="B34">
    <cfRule type="expression" priority="55" dxfId="0" stopIfTrue="1">
      <formula>B34="FA #"</formula>
    </cfRule>
  </conditionalFormatting>
  <conditionalFormatting sqref="C34">
    <cfRule type="expression" priority="53" dxfId="0" stopIfTrue="1">
      <formula>C34="FED CODE"</formula>
    </cfRule>
  </conditionalFormatting>
  <conditionalFormatting sqref="A37">
    <cfRule type="expression" priority="51" dxfId="0" stopIfTrue="1">
      <formula>A37="RPN #"</formula>
    </cfRule>
  </conditionalFormatting>
  <conditionalFormatting sqref="D37">
    <cfRule type="expression" priority="50" dxfId="0" stopIfTrue="1">
      <formula>D37="LEN"</formula>
    </cfRule>
  </conditionalFormatting>
  <conditionalFormatting sqref="E36">
    <cfRule type="expression" priority="49" dxfId="0" stopIfTrue="1">
      <formula>E36="DESC 1"</formula>
    </cfRule>
  </conditionalFormatting>
  <conditionalFormatting sqref="E37">
    <cfRule type="expression" priority="48" dxfId="0" stopIfTrue="1">
      <formula>E37="DESC 2"</formula>
    </cfRule>
  </conditionalFormatting>
  <conditionalFormatting sqref="G37">
    <cfRule type="expression" priority="47" dxfId="0" stopIfTrue="1">
      <formula>G37=0</formula>
    </cfRule>
  </conditionalFormatting>
  <conditionalFormatting sqref="H36">
    <cfRule type="expression" priority="46" dxfId="0" stopIfTrue="1">
      <formula>H36="AWARDEE NAME 1"</formula>
    </cfRule>
  </conditionalFormatting>
  <conditionalFormatting sqref="H37">
    <cfRule type="expression" priority="45" dxfId="0" stopIfTrue="1">
      <formula>H37="AWARDEE NAME 2"</formula>
    </cfRule>
  </conditionalFormatting>
  <conditionalFormatting sqref="I37">
    <cfRule type="expression" priority="44" dxfId="0" stopIfTrue="1">
      <formula>I37=0</formula>
    </cfRule>
  </conditionalFormatting>
  <conditionalFormatting sqref="F36">
    <cfRule type="expression" priority="42" dxfId="0" stopIfTrue="1">
      <formula>F36="?"</formula>
    </cfRule>
  </conditionalFormatting>
  <conditionalFormatting sqref="B36:C36">
    <cfRule type="expression" priority="41" dxfId="0" stopIfTrue="1">
      <formula>B36="WBS #"</formula>
    </cfRule>
  </conditionalFormatting>
  <conditionalFormatting sqref="B37">
    <cfRule type="expression" priority="40" dxfId="0" stopIfTrue="1">
      <formula>B37="FA #"</formula>
    </cfRule>
  </conditionalFormatting>
  <conditionalFormatting sqref="C37">
    <cfRule type="expression" priority="39" dxfId="0" stopIfTrue="1">
      <formula>C37="FED CODE"</formula>
    </cfRule>
  </conditionalFormatting>
  <conditionalFormatting sqref="I44">
    <cfRule type="expression" priority="38" dxfId="0" stopIfTrue="1">
      <formula>I44=0</formula>
    </cfRule>
  </conditionalFormatting>
  <conditionalFormatting sqref="I47">
    <cfRule type="expression" priority="37" dxfId="0" stopIfTrue="1">
      <formula>I47=0</formula>
    </cfRule>
  </conditionalFormatting>
  <conditionalFormatting sqref="I50">
    <cfRule type="expression" priority="36" dxfId="0" stopIfTrue="1">
      <formula>I50=0</formula>
    </cfRule>
  </conditionalFormatting>
  <conditionalFormatting sqref="J44">
    <cfRule type="expression" priority="35" dxfId="0" stopIfTrue="1">
      <formula>J44=0</formula>
    </cfRule>
  </conditionalFormatting>
  <conditionalFormatting sqref="J48">
    <cfRule type="expression" priority="34" dxfId="0" stopIfTrue="1">
      <formula>J48=0</formula>
    </cfRule>
  </conditionalFormatting>
  <conditionalFormatting sqref="J50">
    <cfRule type="expression" priority="33" dxfId="0" stopIfTrue="1">
      <formula>J50=0</formula>
    </cfRule>
  </conditionalFormatting>
  <conditionalFormatting sqref="E49">
    <cfRule type="expression" priority="32" dxfId="0" stopIfTrue="1">
      <formula>E49="FED TYPE 1"</formula>
    </cfRule>
  </conditionalFormatting>
  <conditionalFormatting sqref="E50">
    <cfRule type="expression" priority="31" dxfId="0" stopIfTrue="1">
      <formula>E50="FED TYPE 2"</formula>
    </cfRule>
  </conditionalFormatting>
  <conditionalFormatting sqref="B44:C44">
    <cfRule type="expression" priority="30" dxfId="0" stopIfTrue="1">
      <formula>B44="FED CODE"</formula>
    </cfRule>
  </conditionalFormatting>
  <conditionalFormatting sqref="B48">
    <cfRule type="expression" priority="29" dxfId="0" stopIfTrue="1">
      <formula>B48="FED CODE"</formula>
    </cfRule>
  </conditionalFormatting>
  <conditionalFormatting sqref="B50">
    <cfRule type="expression" priority="28" dxfId="0" stopIfTrue="1">
      <formula>B50="FED CODE"</formula>
    </cfRule>
  </conditionalFormatting>
  <conditionalFormatting sqref="C48">
    <cfRule type="expression" priority="27" dxfId="0" stopIfTrue="1">
      <formula>C48="FED CODE"</formula>
    </cfRule>
  </conditionalFormatting>
  <conditionalFormatting sqref="C50">
    <cfRule type="expression" priority="26" dxfId="0" stopIfTrue="1">
      <formula>C50="FED CODE"</formula>
    </cfRule>
  </conditionalFormatting>
  <conditionalFormatting sqref="E43">
    <cfRule type="expression" priority="25" dxfId="0" stopIfTrue="1">
      <formula>E43="FED TYPE 1"</formula>
    </cfRule>
  </conditionalFormatting>
  <conditionalFormatting sqref="E44">
    <cfRule type="expression" priority="24" dxfId="0" stopIfTrue="1">
      <formula>E44="FED TYPE 2"</formula>
    </cfRule>
  </conditionalFormatting>
  <conditionalFormatting sqref="E46:E47">
    <cfRule type="expression" priority="23" dxfId="0" stopIfTrue="1">
      <formula>E46="FED TYPE 1"</formula>
    </cfRule>
  </conditionalFormatting>
  <conditionalFormatting sqref="E48">
    <cfRule type="expression" priority="22" dxfId="0" stopIfTrue="1">
      <formula>E48="FED TYPE 2"</formula>
    </cfRule>
  </conditionalFormatting>
  <conditionalFormatting sqref="H18">
    <cfRule type="expression" priority="14" dxfId="0" stopIfTrue="1">
      <formula>H18="AWARDEE NAME 1"</formula>
    </cfRule>
  </conditionalFormatting>
  <conditionalFormatting sqref="H19">
    <cfRule type="expression" priority="13" dxfId="0" stopIfTrue="1">
      <formula>H19="AWARDEE NAME 2"</formula>
    </cfRule>
  </conditionalFormatting>
  <conditionalFormatting sqref="H30">
    <cfRule type="expression" priority="12" dxfId="0" stopIfTrue="1">
      <formula>H30="AWARDEE NAME 1"</formula>
    </cfRule>
  </conditionalFormatting>
  <conditionalFormatting sqref="H31">
    <cfRule type="expression" priority="11" dxfId="0" stopIfTrue="1">
      <formula>H31="AWARDEE NAME 2"</formula>
    </cfRule>
  </conditionalFormatting>
  <conditionalFormatting sqref="H32">
    <cfRule type="expression" priority="10" dxfId="0" stopIfTrue="1">
      <formula>H32="CITY, STATE"</formula>
    </cfRule>
  </conditionalFormatting>
  <conditionalFormatting sqref="J13">
    <cfRule type="expression" priority="9" dxfId="0" stopIfTrue="1">
      <formula>J13&gt;NOW()</formula>
    </cfRule>
  </conditionalFormatting>
  <conditionalFormatting sqref="J16">
    <cfRule type="expression" priority="8" dxfId="0" stopIfTrue="1">
      <formula>J16&gt;NOW()</formula>
    </cfRule>
  </conditionalFormatting>
  <conditionalFormatting sqref="J22">
    <cfRule type="expression" priority="6" dxfId="0" stopIfTrue="1">
      <formula>J22&gt;NOW()</formula>
    </cfRule>
  </conditionalFormatting>
  <conditionalFormatting sqref="J25">
    <cfRule type="expression" priority="5" dxfId="0" stopIfTrue="1">
      <formula>J25&gt;NOW()</formula>
    </cfRule>
  </conditionalFormatting>
  <conditionalFormatting sqref="J28">
    <cfRule type="expression" priority="4" dxfId="0" stopIfTrue="1">
      <formula>J28&gt;NOW()</formula>
    </cfRule>
  </conditionalFormatting>
  <conditionalFormatting sqref="J34">
    <cfRule type="expression" priority="3" dxfId="0" stopIfTrue="1">
      <formula>J34&gt;NOW()</formula>
    </cfRule>
  </conditionalFormatting>
  <conditionalFormatting sqref="J37">
    <cfRule type="expression" priority="2" dxfId="0" stopIfTrue="1">
      <formula>J37&gt;NOW()</formula>
    </cfRule>
  </conditionalFormatting>
  <conditionalFormatting sqref="I53">
    <cfRule type="expression" priority="1" dxfId="0" stopIfTrue="1">
      <formula>I53=0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1">
      <selection activeCell="I54" sqref="I54"/>
    </sheetView>
  </sheetViews>
  <sheetFormatPr defaultColWidth="9.140625" defaultRowHeight="12.75"/>
  <cols>
    <col min="1" max="1" width="4.57421875" style="0" bestFit="1" customWidth="1"/>
    <col min="2" max="2" width="20.57421875" style="0" bestFit="1" customWidth="1"/>
    <col min="3" max="3" width="9.00390625" style="0" bestFit="1" customWidth="1"/>
    <col min="4" max="4" width="8.57421875" style="0" bestFit="1" customWidth="1"/>
    <col min="5" max="5" width="27.57421875" style="0" bestFit="1" customWidth="1"/>
    <col min="6" max="6" width="2.421875" style="0" bestFit="1" customWidth="1"/>
    <col min="7" max="7" width="13.421875" style="0" bestFit="1" customWidth="1"/>
    <col min="8" max="8" width="34.421875" style="0" bestFit="1" customWidth="1"/>
    <col min="9" max="9" width="14.57421875" style="0" bestFit="1" customWidth="1"/>
    <col min="10" max="10" width="9.140625" style="0" bestFit="1" customWidth="1"/>
  </cols>
  <sheetData>
    <row r="1" spans="1:10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40" t="s">
        <v>567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">
      <c r="A3" s="18"/>
      <c r="B3" s="18"/>
      <c r="C3" s="18"/>
      <c r="D3" s="44"/>
      <c r="E3" s="18"/>
      <c r="F3" s="45"/>
      <c r="G3" s="45"/>
      <c r="H3" s="45"/>
      <c r="I3" s="18"/>
      <c r="J3" s="18"/>
    </row>
    <row r="4" spans="1:10" ht="12">
      <c r="A4" s="18"/>
      <c r="B4" s="18"/>
      <c r="C4" s="18"/>
      <c r="D4" s="44"/>
      <c r="E4" s="18"/>
      <c r="F4" s="18"/>
      <c r="G4" s="18"/>
      <c r="H4" s="18"/>
      <c r="I4" s="18"/>
      <c r="J4" s="18"/>
    </row>
    <row r="5" spans="1:10" ht="12">
      <c r="A5" s="18"/>
      <c r="B5" s="18"/>
      <c r="C5" s="18"/>
      <c r="D5" s="44"/>
      <c r="E5" s="18"/>
      <c r="F5" s="18"/>
      <c r="G5" s="18"/>
      <c r="H5" s="18"/>
      <c r="I5" s="18"/>
      <c r="J5" s="18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ht="12">
      <c r="A9" s="31"/>
      <c r="B9" s="66" t="s">
        <v>568</v>
      </c>
      <c r="C9" s="78"/>
      <c r="D9" s="16"/>
      <c r="E9" s="2" t="s">
        <v>42</v>
      </c>
      <c r="F9" s="2" t="s">
        <v>9</v>
      </c>
      <c r="G9" s="49"/>
      <c r="H9" s="2" t="s">
        <v>571</v>
      </c>
      <c r="I9" s="46"/>
      <c r="J9" s="2"/>
    </row>
    <row r="10" spans="1:10" ht="12">
      <c r="A10" s="3">
        <v>1</v>
      </c>
      <c r="B10" s="3">
        <v>74226</v>
      </c>
      <c r="C10" s="64" t="s">
        <v>225</v>
      </c>
      <c r="D10" s="9" t="s">
        <v>569</v>
      </c>
      <c r="E10" s="3" t="s">
        <v>353</v>
      </c>
      <c r="F10" s="3"/>
      <c r="G10" s="50">
        <v>121571398.69</v>
      </c>
      <c r="H10" s="3"/>
      <c r="I10" s="50">
        <v>126045009.7</v>
      </c>
      <c r="J10" s="53">
        <v>44861</v>
      </c>
    </row>
    <row r="11" spans="1:10" ht="12">
      <c r="A11" s="4"/>
      <c r="B11" s="4" t="s">
        <v>200</v>
      </c>
      <c r="C11" s="5"/>
      <c r="D11" s="6" t="s">
        <v>570</v>
      </c>
      <c r="E11" s="4" t="s">
        <v>0</v>
      </c>
      <c r="F11" s="4" t="s">
        <v>17</v>
      </c>
      <c r="G11" s="51"/>
      <c r="H11" s="4" t="s">
        <v>558</v>
      </c>
      <c r="I11" s="47"/>
      <c r="J11" s="57"/>
    </row>
    <row r="12" spans="1:10" ht="12">
      <c r="A12" s="31"/>
      <c r="B12" s="66" t="s">
        <v>572</v>
      </c>
      <c r="C12" s="73"/>
      <c r="D12" s="16"/>
      <c r="E12" s="2" t="s">
        <v>449</v>
      </c>
      <c r="F12" s="2" t="s">
        <v>9</v>
      </c>
      <c r="G12" s="49"/>
      <c r="H12" s="2" t="s">
        <v>75</v>
      </c>
      <c r="I12" s="46"/>
      <c r="J12" s="2"/>
    </row>
    <row r="13" spans="1:10" ht="12">
      <c r="A13" s="3">
        <v>2</v>
      </c>
      <c r="B13" s="79">
        <v>264075</v>
      </c>
      <c r="C13" s="64" t="s">
        <v>225</v>
      </c>
      <c r="D13" s="9" t="s">
        <v>573</v>
      </c>
      <c r="E13" s="3" t="s">
        <v>518</v>
      </c>
      <c r="F13" s="3"/>
      <c r="G13" s="50">
        <v>11086874.31</v>
      </c>
      <c r="H13" s="3"/>
      <c r="I13" s="50">
        <v>9577931.55</v>
      </c>
      <c r="J13" s="53">
        <v>44861</v>
      </c>
    </row>
    <row r="14" spans="1:10" ht="12">
      <c r="A14" s="4"/>
      <c r="B14" s="4" t="s">
        <v>514</v>
      </c>
      <c r="C14" s="5"/>
      <c r="D14" s="6" t="s">
        <v>574</v>
      </c>
      <c r="E14" s="4" t="s">
        <v>601</v>
      </c>
      <c r="F14" s="4" t="s">
        <v>17</v>
      </c>
      <c r="G14" s="51"/>
      <c r="H14" s="4" t="s">
        <v>76</v>
      </c>
      <c r="I14" s="47"/>
      <c r="J14" s="57"/>
    </row>
    <row r="15" spans="1:10" ht="12">
      <c r="A15" s="31"/>
      <c r="B15" s="66" t="s">
        <v>575</v>
      </c>
      <c r="C15" s="73"/>
      <c r="D15" s="16"/>
      <c r="E15" s="2" t="s">
        <v>578</v>
      </c>
      <c r="F15" s="2"/>
      <c r="G15" s="49"/>
      <c r="H15" s="2" t="s">
        <v>579</v>
      </c>
      <c r="I15" s="46"/>
      <c r="J15" s="2"/>
    </row>
    <row r="16" spans="1:10" ht="12">
      <c r="A16" s="3">
        <v>3</v>
      </c>
      <c r="B16" s="3"/>
      <c r="C16" s="64"/>
      <c r="D16" s="9" t="s">
        <v>577</v>
      </c>
      <c r="E16" s="3" t="s">
        <v>69</v>
      </c>
      <c r="F16" s="3" t="s">
        <v>9</v>
      </c>
      <c r="G16" s="50">
        <v>2912902.81</v>
      </c>
      <c r="H16" s="3" t="s">
        <v>553</v>
      </c>
      <c r="I16" s="50">
        <v>2559314</v>
      </c>
      <c r="J16" s="53">
        <v>44861</v>
      </c>
    </row>
    <row r="17" spans="1:10" ht="12">
      <c r="A17" s="4"/>
      <c r="B17" s="4" t="s">
        <v>576</v>
      </c>
      <c r="C17" s="5"/>
      <c r="D17" s="6"/>
      <c r="E17" s="4"/>
      <c r="F17" s="4"/>
      <c r="G17" s="51"/>
      <c r="H17" s="4" t="s">
        <v>251</v>
      </c>
      <c r="I17" s="47"/>
      <c r="J17" s="57"/>
    </row>
    <row r="18" spans="1:10" ht="12">
      <c r="A18" s="31"/>
      <c r="B18" s="66" t="s">
        <v>580</v>
      </c>
      <c r="C18" s="73"/>
      <c r="D18" s="16"/>
      <c r="E18" s="2" t="s">
        <v>121</v>
      </c>
      <c r="F18" s="2"/>
      <c r="G18" s="49"/>
      <c r="H18" s="2" t="s">
        <v>75</v>
      </c>
      <c r="I18" s="46"/>
      <c r="J18" s="2"/>
    </row>
    <row r="19" spans="1:10" ht="12">
      <c r="A19" s="3">
        <v>4</v>
      </c>
      <c r="B19" s="3"/>
      <c r="C19" s="64"/>
      <c r="D19" s="9" t="s">
        <v>581</v>
      </c>
      <c r="E19" s="3" t="s">
        <v>122</v>
      </c>
      <c r="F19" s="3" t="s">
        <v>9</v>
      </c>
      <c r="G19" s="50">
        <v>3083952.65</v>
      </c>
      <c r="H19" s="3" t="s">
        <v>0</v>
      </c>
      <c r="I19" s="50">
        <v>2895826.8</v>
      </c>
      <c r="J19" s="53">
        <v>44861</v>
      </c>
    </row>
    <row r="20" spans="1:10" ht="12">
      <c r="A20" s="4"/>
      <c r="B20" s="4" t="s">
        <v>66</v>
      </c>
      <c r="C20" s="5"/>
      <c r="D20" s="6"/>
      <c r="E20" s="4"/>
      <c r="F20" s="4"/>
      <c r="G20" s="51"/>
      <c r="H20" s="4" t="s">
        <v>76</v>
      </c>
      <c r="I20" s="47"/>
      <c r="J20" s="57"/>
    </row>
    <row r="21" spans="1:10" ht="12">
      <c r="A21" s="31"/>
      <c r="B21" s="66" t="s">
        <v>582</v>
      </c>
      <c r="C21" s="73"/>
      <c r="D21" s="16"/>
      <c r="E21" s="2" t="s">
        <v>42</v>
      </c>
      <c r="F21" s="2" t="s">
        <v>9</v>
      </c>
      <c r="G21" s="49"/>
      <c r="H21" s="2" t="s">
        <v>585</v>
      </c>
      <c r="I21" s="46"/>
      <c r="J21" s="2"/>
    </row>
    <row r="22" spans="1:10" ht="12">
      <c r="A22" s="3">
        <v>5</v>
      </c>
      <c r="B22" s="3" t="s">
        <v>0</v>
      </c>
      <c r="C22" s="64" t="s">
        <v>0</v>
      </c>
      <c r="D22" s="9" t="s">
        <v>583</v>
      </c>
      <c r="E22" s="3" t="s">
        <v>55</v>
      </c>
      <c r="F22" s="3"/>
      <c r="G22" s="50">
        <v>6715360.78</v>
      </c>
      <c r="H22" s="3" t="s">
        <v>557</v>
      </c>
      <c r="I22" s="50">
        <v>7124990.19</v>
      </c>
      <c r="J22" s="53">
        <v>44861</v>
      </c>
    </row>
    <row r="23" spans="1:10" ht="12">
      <c r="A23" s="4"/>
      <c r="B23" s="4" t="s">
        <v>119</v>
      </c>
      <c r="C23" s="5"/>
      <c r="D23" s="6" t="s">
        <v>584</v>
      </c>
      <c r="E23" s="4"/>
      <c r="F23" s="4" t="s">
        <v>17</v>
      </c>
      <c r="G23" s="51"/>
      <c r="H23" s="4" t="s">
        <v>586</v>
      </c>
      <c r="I23" s="47"/>
      <c r="J23" s="57"/>
    </row>
    <row r="24" spans="1:10" ht="12">
      <c r="A24" s="31"/>
      <c r="B24" s="66" t="s">
        <v>587</v>
      </c>
      <c r="C24" s="73"/>
      <c r="D24" s="16"/>
      <c r="E24" s="2" t="s">
        <v>529</v>
      </c>
      <c r="F24" s="2" t="s">
        <v>9</v>
      </c>
      <c r="G24" s="49"/>
      <c r="H24" s="2" t="s">
        <v>438</v>
      </c>
      <c r="I24" s="46"/>
      <c r="J24" s="2"/>
    </row>
    <row r="25" spans="1:10" ht="12">
      <c r="A25" s="3">
        <v>6</v>
      </c>
      <c r="B25" s="79" t="s">
        <v>0</v>
      </c>
      <c r="C25" s="64" t="s">
        <v>0</v>
      </c>
      <c r="D25" s="9" t="s">
        <v>589</v>
      </c>
      <c r="E25" s="3" t="s">
        <v>591</v>
      </c>
      <c r="F25" s="3"/>
      <c r="G25" s="50">
        <v>62088796</v>
      </c>
      <c r="H25" s="3"/>
      <c r="I25" s="50">
        <v>61497777.3</v>
      </c>
      <c r="J25" s="53">
        <v>44861</v>
      </c>
    </row>
    <row r="26" spans="1:10" ht="12">
      <c r="A26" s="4"/>
      <c r="B26" s="4" t="s">
        <v>588</v>
      </c>
      <c r="C26" s="5"/>
      <c r="D26" s="6" t="s">
        <v>590</v>
      </c>
      <c r="E26" s="4" t="s">
        <v>592</v>
      </c>
      <c r="F26" s="4" t="s">
        <v>593</v>
      </c>
      <c r="G26" s="51"/>
      <c r="H26" s="4" t="s">
        <v>440</v>
      </c>
      <c r="I26" s="47"/>
      <c r="J26" s="57"/>
    </row>
    <row r="27" spans="1:10" ht="12">
      <c r="A27" s="31"/>
      <c r="B27" s="66" t="s">
        <v>594</v>
      </c>
      <c r="C27" s="73"/>
      <c r="D27" s="16"/>
      <c r="E27" s="2" t="s">
        <v>596</v>
      </c>
      <c r="F27" s="2" t="s">
        <v>0</v>
      </c>
      <c r="G27" s="49"/>
      <c r="H27" s="2" t="s">
        <v>75</v>
      </c>
      <c r="I27" s="46"/>
      <c r="J27" s="2"/>
    </row>
    <row r="28" spans="1:10" ht="12">
      <c r="A28" s="3">
        <v>7</v>
      </c>
      <c r="B28" s="3"/>
      <c r="C28" s="64"/>
      <c r="D28" s="9" t="s">
        <v>595</v>
      </c>
      <c r="E28" s="3" t="s">
        <v>0</v>
      </c>
      <c r="F28" s="3" t="s">
        <v>9</v>
      </c>
      <c r="G28" s="50">
        <v>2179197.75</v>
      </c>
      <c r="H28" s="3" t="s">
        <v>0</v>
      </c>
      <c r="I28" s="50">
        <v>2241744.44</v>
      </c>
      <c r="J28" s="53">
        <v>44861</v>
      </c>
    </row>
    <row r="29" spans="1:10" ht="12">
      <c r="A29" s="4"/>
      <c r="B29" s="4" t="s">
        <v>83</v>
      </c>
      <c r="C29" s="5"/>
      <c r="D29" s="6" t="s">
        <v>0</v>
      </c>
      <c r="E29" s="4"/>
      <c r="F29" s="4" t="s">
        <v>0</v>
      </c>
      <c r="G29" s="51"/>
      <c r="H29" s="4" t="s">
        <v>76</v>
      </c>
      <c r="I29" s="47"/>
      <c r="J29" s="57"/>
    </row>
    <row r="30" spans="1:10" ht="12">
      <c r="A30" s="31"/>
      <c r="B30" s="66" t="s">
        <v>597</v>
      </c>
      <c r="C30" s="73"/>
      <c r="D30" s="16"/>
      <c r="E30" s="2" t="s">
        <v>600</v>
      </c>
      <c r="F30" s="2"/>
      <c r="G30" s="49"/>
      <c r="H30" s="2" t="s">
        <v>179</v>
      </c>
      <c r="I30" s="46"/>
      <c r="J30" s="2"/>
    </row>
    <row r="31" spans="1:10" ht="12">
      <c r="A31" s="3">
        <v>8</v>
      </c>
      <c r="B31" s="3"/>
      <c r="C31" s="64"/>
      <c r="D31" s="9" t="s">
        <v>599</v>
      </c>
      <c r="E31" s="3" t="s">
        <v>5</v>
      </c>
      <c r="F31" s="3" t="s">
        <v>9</v>
      </c>
      <c r="G31" s="50">
        <v>5149327.09</v>
      </c>
      <c r="H31" s="3"/>
      <c r="I31" s="50">
        <v>4500014.62</v>
      </c>
      <c r="J31" s="53">
        <v>44861</v>
      </c>
    </row>
    <row r="32" spans="1:10" ht="12">
      <c r="A32" s="4"/>
      <c r="B32" s="4" t="s">
        <v>598</v>
      </c>
      <c r="C32" s="5"/>
      <c r="D32" s="6" t="s">
        <v>0</v>
      </c>
      <c r="E32" s="4"/>
      <c r="F32" s="4"/>
      <c r="G32" s="51"/>
      <c r="H32" s="4" t="s">
        <v>180</v>
      </c>
      <c r="I32" s="47"/>
      <c r="J32" s="57"/>
    </row>
    <row r="33" spans="1:10" ht="12">
      <c r="A33" s="18"/>
      <c r="B33" s="11"/>
      <c r="C33" s="11"/>
      <c r="D33" s="12"/>
      <c r="E33" s="11"/>
      <c r="F33" s="11"/>
      <c r="G33" s="30"/>
      <c r="H33" s="11"/>
      <c r="I33" s="62"/>
      <c r="J33" s="11"/>
    </row>
    <row r="34" spans="1:10" ht="12.75">
      <c r="A34" s="48" t="s">
        <v>602</v>
      </c>
      <c r="B34" s="48"/>
      <c r="C34" s="48"/>
      <c r="D34" s="59"/>
      <c r="E34" s="48"/>
      <c r="F34" s="48"/>
      <c r="G34" s="60"/>
      <c r="H34" s="48"/>
      <c r="I34" s="61"/>
      <c r="J34" s="48"/>
    </row>
    <row r="35" spans="1:10" ht="12.75">
      <c r="A35" s="48" t="s">
        <v>603</v>
      </c>
      <c r="B35" s="48"/>
      <c r="C35" s="48"/>
      <c r="D35" s="59"/>
      <c r="E35" s="48"/>
      <c r="F35" s="48"/>
      <c r="G35" s="60"/>
      <c r="H35" s="48"/>
      <c r="I35" s="61"/>
      <c r="J35" s="48"/>
    </row>
    <row r="36" spans="1:10" ht="12.75">
      <c r="A36" s="1"/>
      <c r="B36" s="14"/>
      <c r="C36" s="14"/>
      <c r="D36" s="36"/>
      <c r="E36" s="14"/>
      <c r="F36" s="14"/>
      <c r="G36" s="41"/>
      <c r="H36" s="14"/>
      <c r="I36" s="42"/>
      <c r="J36" s="14"/>
    </row>
    <row r="37" spans="1:10" ht="12">
      <c r="A37" s="31"/>
      <c r="B37" s="63"/>
      <c r="C37" s="67"/>
      <c r="D37" s="56"/>
      <c r="E37" s="15" t="s">
        <v>89</v>
      </c>
      <c r="F37" s="2"/>
      <c r="G37" s="17"/>
      <c r="H37" s="15"/>
      <c r="I37" s="29"/>
      <c r="J37" s="15"/>
    </row>
    <row r="38" spans="1:10" ht="12">
      <c r="A38" s="3"/>
      <c r="B38" s="64"/>
      <c r="C38" s="64" t="s">
        <v>225</v>
      </c>
      <c r="D38" s="55"/>
      <c r="E38" s="8" t="s">
        <v>235</v>
      </c>
      <c r="F38" s="3"/>
      <c r="G38" s="10"/>
      <c r="H38" s="8"/>
      <c r="I38" s="50">
        <f>I10+I13</f>
        <v>135622941.25</v>
      </c>
      <c r="J38" s="72">
        <v>2</v>
      </c>
    </row>
    <row r="39" spans="1:10" ht="12">
      <c r="A39" s="35"/>
      <c r="B39" s="65"/>
      <c r="C39" s="69"/>
      <c r="D39" s="54"/>
      <c r="E39" s="5" t="s">
        <v>236</v>
      </c>
      <c r="F39" s="4"/>
      <c r="G39" s="7"/>
      <c r="H39" s="5"/>
      <c r="I39" s="27"/>
      <c r="J39" s="5"/>
    </row>
    <row r="40" spans="1:10" ht="12">
      <c r="A40" s="31"/>
      <c r="B40" s="63"/>
      <c r="C40" s="67"/>
      <c r="D40" s="56"/>
      <c r="E40" s="15" t="s">
        <v>4</v>
      </c>
      <c r="F40" s="2"/>
      <c r="G40" s="17"/>
      <c r="H40" s="15"/>
      <c r="I40" s="29"/>
      <c r="J40" s="15"/>
    </row>
    <row r="41" spans="1:10" ht="12">
      <c r="A41" s="3"/>
      <c r="B41" s="64"/>
      <c r="C41" s="68"/>
      <c r="D41" s="55"/>
      <c r="E41" s="8" t="s">
        <v>18</v>
      </c>
      <c r="F41" s="3"/>
      <c r="G41" s="10"/>
      <c r="H41" s="8"/>
      <c r="I41" s="50">
        <f>I16+I19+I28+I31+I22+I25</f>
        <v>80819667.35</v>
      </c>
      <c r="J41" s="72">
        <v>6</v>
      </c>
    </row>
    <row r="42" spans="1:10" ht="12">
      <c r="A42" s="35"/>
      <c r="B42" s="65"/>
      <c r="C42" s="69"/>
      <c r="D42" s="54"/>
      <c r="E42" s="5" t="s">
        <v>19</v>
      </c>
      <c r="F42" s="4"/>
      <c r="G42" s="7"/>
      <c r="H42" s="5"/>
      <c r="I42" s="27"/>
      <c r="J42" s="5"/>
    </row>
    <row r="43" spans="1:10" ht="12">
      <c r="A43" s="70"/>
      <c r="B43" s="68"/>
      <c r="C43" s="68"/>
      <c r="D43" s="55"/>
      <c r="E43" s="8"/>
      <c r="F43" s="8"/>
      <c r="G43" s="10"/>
      <c r="H43" s="8"/>
      <c r="I43" s="29"/>
      <c r="J43" s="15"/>
    </row>
    <row r="44" spans="1:10" ht="12">
      <c r="A44" s="70"/>
      <c r="B44" s="68"/>
      <c r="C44" s="68"/>
      <c r="D44" s="55"/>
      <c r="E44" s="8" t="s">
        <v>6</v>
      </c>
      <c r="F44" s="8"/>
      <c r="G44" s="10"/>
      <c r="H44" s="8"/>
      <c r="I44" s="28">
        <f>I38+I41</f>
        <v>216442608.6</v>
      </c>
      <c r="J44" s="8">
        <v>8</v>
      </c>
    </row>
    <row r="45" spans="1:10" ht="12">
      <c r="A45" s="70"/>
      <c r="B45" s="68"/>
      <c r="C45" s="68"/>
      <c r="D45" s="55"/>
      <c r="E45" s="8"/>
      <c r="F45" s="8"/>
      <c r="G45" s="10"/>
      <c r="H45" s="8"/>
      <c r="I45" s="27"/>
      <c r="J45" s="5"/>
    </row>
    <row r="46" spans="1:10" ht="12">
      <c r="A46" s="31"/>
      <c r="B46" s="15"/>
      <c r="C46" s="15"/>
      <c r="D46" s="16"/>
      <c r="E46" s="15"/>
      <c r="F46" s="15"/>
      <c r="G46" s="17"/>
      <c r="H46" s="15"/>
      <c r="I46" s="28"/>
      <c r="J46" s="28"/>
    </row>
    <row r="47" spans="1:10" ht="12">
      <c r="A47" s="3"/>
      <c r="B47" s="8"/>
      <c r="C47" s="8"/>
      <c r="D47" s="9"/>
      <c r="E47" s="8" t="s">
        <v>25</v>
      </c>
      <c r="F47" s="8"/>
      <c r="G47" s="10"/>
      <c r="H47" s="8"/>
      <c r="I47" s="28">
        <f>'SEPTEMBER 20, 2022'!I62</f>
        <v>1924191726.03</v>
      </c>
      <c r="J47" s="72">
        <v>85</v>
      </c>
    </row>
    <row r="48" spans="1:10" ht="12">
      <c r="A48" s="35"/>
      <c r="B48" s="5"/>
      <c r="C48" s="5"/>
      <c r="D48" s="6"/>
      <c r="E48" s="5"/>
      <c r="F48" s="5"/>
      <c r="G48" s="7"/>
      <c r="H48" s="5"/>
      <c r="I48" s="28"/>
      <c r="J48" s="28"/>
    </row>
    <row r="49" spans="1:10" ht="12">
      <c r="A49" s="31"/>
      <c r="B49" s="15"/>
      <c r="C49" s="15"/>
      <c r="D49" s="16"/>
      <c r="E49" s="15" t="s">
        <v>6</v>
      </c>
      <c r="F49" s="15"/>
      <c r="G49" s="17"/>
      <c r="H49" s="15"/>
      <c r="I49" s="29"/>
      <c r="J49" s="15"/>
    </row>
    <row r="50" spans="1:10" ht="12">
      <c r="A50" s="3"/>
      <c r="B50" s="8"/>
      <c r="C50" s="8"/>
      <c r="D50" s="9"/>
      <c r="E50" s="8" t="s">
        <v>20</v>
      </c>
      <c r="F50" s="8"/>
      <c r="G50" s="10"/>
      <c r="H50" s="8"/>
      <c r="I50" s="28">
        <f>I44+I47</f>
        <v>2140634334.6299999</v>
      </c>
      <c r="J50" s="101">
        <f>J44+J47</f>
        <v>93</v>
      </c>
    </row>
    <row r="51" spans="1:10" ht="12">
      <c r="A51" s="35"/>
      <c r="B51" s="5"/>
      <c r="C51" s="5"/>
      <c r="D51" s="6"/>
      <c r="E51" s="5" t="s">
        <v>21</v>
      </c>
      <c r="F51" s="5"/>
      <c r="G51" s="7"/>
      <c r="H51" s="5"/>
      <c r="I51" s="27"/>
      <c r="J51" s="5"/>
    </row>
  </sheetData>
  <sheetProtection/>
  <mergeCells count="2">
    <mergeCell ref="A1:J1"/>
    <mergeCell ref="A2:J2"/>
  </mergeCells>
  <conditionalFormatting sqref="B11:C11">
    <cfRule type="expression" priority="181" dxfId="0" stopIfTrue="1">
      <formula>B11="County"</formula>
    </cfRule>
  </conditionalFormatting>
  <conditionalFormatting sqref="B9:C9">
    <cfRule type="expression" priority="180" dxfId="0" stopIfTrue="1">
      <formula>B9="WBS #"</formula>
    </cfRule>
  </conditionalFormatting>
  <conditionalFormatting sqref="A10">
    <cfRule type="expression" priority="179" dxfId="0" stopIfTrue="1">
      <formula>A10="RPN #"</formula>
    </cfRule>
  </conditionalFormatting>
  <conditionalFormatting sqref="D10">
    <cfRule type="expression" priority="178" dxfId="0" stopIfTrue="1">
      <formula>D10="LEN"</formula>
    </cfRule>
  </conditionalFormatting>
  <conditionalFormatting sqref="D11">
    <cfRule type="expression" priority="177" dxfId="0" stopIfTrue="1">
      <formula>D11="TIP"</formula>
    </cfRule>
  </conditionalFormatting>
  <conditionalFormatting sqref="E10">
    <cfRule type="expression" priority="176" dxfId="0" stopIfTrue="1">
      <formula>E10="DESC 2"</formula>
    </cfRule>
  </conditionalFormatting>
  <conditionalFormatting sqref="E11">
    <cfRule type="expression" priority="175" dxfId="0" stopIfTrue="1">
      <formula>E11="DESC 3"</formula>
    </cfRule>
  </conditionalFormatting>
  <conditionalFormatting sqref="G10">
    <cfRule type="expression" priority="174" dxfId="0" stopIfTrue="1">
      <formula>G10=0</formula>
    </cfRule>
  </conditionalFormatting>
  <conditionalFormatting sqref="H9">
    <cfRule type="expression" priority="173" dxfId="0" stopIfTrue="1">
      <formula>H9="AWARDEE NAME 1"</formula>
    </cfRule>
  </conditionalFormatting>
  <conditionalFormatting sqref="H10">
    <cfRule type="expression" priority="172" dxfId="0" stopIfTrue="1">
      <formula>H10="AWARDEE NAME 2"</formula>
    </cfRule>
  </conditionalFormatting>
  <conditionalFormatting sqref="H11">
    <cfRule type="expression" priority="171" dxfId="0" stopIfTrue="1">
      <formula>H11="CITY, STATE"</formula>
    </cfRule>
  </conditionalFormatting>
  <conditionalFormatting sqref="I10">
    <cfRule type="expression" priority="170" dxfId="0" stopIfTrue="1">
      <formula>I10=0</formula>
    </cfRule>
  </conditionalFormatting>
  <conditionalFormatting sqref="F9">
    <cfRule type="expression" priority="168" dxfId="0" stopIfTrue="1">
      <formula>F9="?"</formula>
    </cfRule>
  </conditionalFormatting>
  <conditionalFormatting sqref="F11">
    <cfRule type="expression" priority="167" dxfId="0" stopIfTrue="1">
      <formula>F11="?"</formula>
    </cfRule>
  </conditionalFormatting>
  <conditionalFormatting sqref="I38">
    <cfRule type="expression" priority="166" dxfId="0" stopIfTrue="1">
      <formula>I38=0</formula>
    </cfRule>
  </conditionalFormatting>
  <conditionalFormatting sqref="J38">
    <cfRule type="expression" priority="163" dxfId="0" stopIfTrue="1">
      <formula>J38=0</formula>
    </cfRule>
  </conditionalFormatting>
  <conditionalFormatting sqref="J47">
    <cfRule type="expression" priority="160" dxfId="0" stopIfTrue="1">
      <formula>J47=0</formula>
    </cfRule>
  </conditionalFormatting>
  <conditionalFormatting sqref="J41">
    <cfRule type="expression" priority="157" dxfId="0" stopIfTrue="1">
      <formula>J41=0</formula>
    </cfRule>
  </conditionalFormatting>
  <conditionalFormatting sqref="I41">
    <cfRule type="expression" priority="156" dxfId="0" stopIfTrue="1">
      <formula>I41=0</formula>
    </cfRule>
  </conditionalFormatting>
  <conditionalFormatting sqref="A1:J1">
    <cfRule type="expression" priority="155" dxfId="0" stopIfTrue="1">
      <formula>SEARCH("Template",CELL("filename",A1))&gt;0</formula>
    </cfRule>
  </conditionalFormatting>
  <conditionalFormatting sqref="A2:J2">
    <cfRule type="expression" priority="154" dxfId="0" stopIfTrue="1">
      <formula>A2="LETTING OF "</formula>
    </cfRule>
  </conditionalFormatting>
  <conditionalFormatting sqref="A13">
    <cfRule type="expression" priority="153" dxfId="0" stopIfTrue="1">
      <formula>A13="RPN #"</formula>
    </cfRule>
  </conditionalFormatting>
  <conditionalFormatting sqref="D13">
    <cfRule type="expression" priority="152" dxfId="0" stopIfTrue="1">
      <formula>D13="LEN"</formula>
    </cfRule>
  </conditionalFormatting>
  <conditionalFormatting sqref="D14">
    <cfRule type="expression" priority="151" dxfId="0" stopIfTrue="1">
      <formula>D14="TIP"</formula>
    </cfRule>
  </conditionalFormatting>
  <conditionalFormatting sqref="E12">
    <cfRule type="expression" priority="150" dxfId="0" stopIfTrue="1">
      <formula>E12="DESC 1"</formula>
    </cfRule>
  </conditionalFormatting>
  <conditionalFormatting sqref="E13">
    <cfRule type="expression" priority="149" dxfId="0" stopIfTrue="1">
      <formula>E13="DESC 2"</formula>
    </cfRule>
  </conditionalFormatting>
  <conditionalFormatting sqref="E14">
    <cfRule type="expression" priority="148" dxfId="0" stopIfTrue="1">
      <formula>E14="DESC 3"</formula>
    </cfRule>
  </conditionalFormatting>
  <conditionalFormatting sqref="G13">
    <cfRule type="expression" priority="147" dxfId="0" stopIfTrue="1">
      <formula>G13=0</formula>
    </cfRule>
  </conditionalFormatting>
  <conditionalFormatting sqref="H12">
    <cfRule type="expression" priority="146" dxfId="0" stopIfTrue="1">
      <formula>H12="AWARDEE NAME 1"</formula>
    </cfRule>
  </conditionalFormatting>
  <conditionalFormatting sqref="H13">
    <cfRule type="expression" priority="145" dxfId="0" stopIfTrue="1">
      <formula>H13="AWARDEE NAME 2"</formula>
    </cfRule>
  </conditionalFormatting>
  <conditionalFormatting sqref="H14">
    <cfRule type="expression" priority="144" dxfId="0" stopIfTrue="1">
      <formula>H14="CITY, STATE"</formula>
    </cfRule>
  </conditionalFormatting>
  <conditionalFormatting sqref="I13">
    <cfRule type="expression" priority="143" dxfId="0" stopIfTrue="1">
      <formula>I13=0</formula>
    </cfRule>
  </conditionalFormatting>
  <conditionalFormatting sqref="F12">
    <cfRule type="expression" priority="142" dxfId="0" stopIfTrue="1">
      <formula>F12="?"</formula>
    </cfRule>
  </conditionalFormatting>
  <conditionalFormatting sqref="F14">
    <cfRule type="expression" priority="141" dxfId="0" stopIfTrue="1">
      <formula>F14="?"</formula>
    </cfRule>
  </conditionalFormatting>
  <conditionalFormatting sqref="A16">
    <cfRule type="expression" priority="140" dxfId="0" stopIfTrue="1">
      <formula>A16="RPN #"</formula>
    </cfRule>
  </conditionalFormatting>
  <conditionalFormatting sqref="D16">
    <cfRule type="expression" priority="139" dxfId="0" stopIfTrue="1">
      <formula>D16="LEN"</formula>
    </cfRule>
  </conditionalFormatting>
  <conditionalFormatting sqref="D17">
    <cfRule type="expression" priority="138" dxfId="0" stopIfTrue="1">
      <formula>D17="TIP"</formula>
    </cfRule>
  </conditionalFormatting>
  <conditionalFormatting sqref="E15">
    <cfRule type="expression" priority="137" dxfId="0" stopIfTrue="1">
      <formula>E15="DESC 1"</formula>
    </cfRule>
  </conditionalFormatting>
  <conditionalFormatting sqref="E16">
    <cfRule type="expression" priority="136" dxfId="0" stopIfTrue="1">
      <formula>E16="DESC 2"</formula>
    </cfRule>
  </conditionalFormatting>
  <conditionalFormatting sqref="E17">
    <cfRule type="expression" priority="135" dxfId="0" stopIfTrue="1">
      <formula>E17="DESC 3"</formula>
    </cfRule>
  </conditionalFormatting>
  <conditionalFormatting sqref="G16">
    <cfRule type="expression" priority="134" dxfId="0" stopIfTrue="1">
      <formula>G16=0</formula>
    </cfRule>
  </conditionalFormatting>
  <conditionalFormatting sqref="H15">
    <cfRule type="expression" priority="133" dxfId="0" stopIfTrue="1">
      <formula>H15="AWARDEE NAME 1"</formula>
    </cfRule>
  </conditionalFormatting>
  <conditionalFormatting sqref="H16">
    <cfRule type="expression" priority="132" dxfId="0" stopIfTrue="1">
      <formula>H16="AWARDEE NAME 2"</formula>
    </cfRule>
  </conditionalFormatting>
  <conditionalFormatting sqref="H17">
    <cfRule type="expression" priority="131" dxfId="0" stopIfTrue="1">
      <formula>H17="CITY, STATE"</formula>
    </cfRule>
  </conditionalFormatting>
  <conditionalFormatting sqref="I16">
    <cfRule type="expression" priority="130" dxfId="0" stopIfTrue="1">
      <formula>I16=0</formula>
    </cfRule>
  </conditionalFormatting>
  <conditionalFormatting sqref="F15">
    <cfRule type="expression" priority="129" dxfId="0" stopIfTrue="1">
      <formula>F15="?"</formula>
    </cfRule>
  </conditionalFormatting>
  <conditionalFormatting sqref="F17">
    <cfRule type="expression" priority="128" dxfId="0" stopIfTrue="1">
      <formula>F17="?"</formula>
    </cfRule>
  </conditionalFormatting>
  <conditionalFormatting sqref="A19">
    <cfRule type="expression" priority="127" dxfId="0" stopIfTrue="1">
      <formula>A19="RPN #"</formula>
    </cfRule>
  </conditionalFormatting>
  <conditionalFormatting sqref="D20">
    <cfRule type="expression" priority="126" dxfId="0" stopIfTrue="1">
      <formula>D20="TIP"</formula>
    </cfRule>
  </conditionalFormatting>
  <conditionalFormatting sqref="E18">
    <cfRule type="expression" priority="125" dxfId="0" stopIfTrue="1">
      <formula>E18="DESC 1"</formula>
    </cfRule>
  </conditionalFormatting>
  <conditionalFormatting sqref="E19">
    <cfRule type="expression" priority="124" dxfId="0" stopIfTrue="1">
      <formula>E19="DESC 2"</formula>
    </cfRule>
  </conditionalFormatting>
  <conditionalFormatting sqref="E20">
    <cfRule type="expression" priority="123" dxfId="0" stopIfTrue="1">
      <formula>E20="DESC 3"</formula>
    </cfRule>
  </conditionalFormatting>
  <conditionalFormatting sqref="G19">
    <cfRule type="expression" priority="122" dxfId="0" stopIfTrue="1">
      <formula>G19=0</formula>
    </cfRule>
  </conditionalFormatting>
  <conditionalFormatting sqref="I19">
    <cfRule type="expression" priority="121" dxfId="0" stopIfTrue="1">
      <formula>I19=0</formula>
    </cfRule>
  </conditionalFormatting>
  <conditionalFormatting sqref="F18">
    <cfRule type="expression" priority="120" dxfId="0" stopIfTrue="1">
      <formula>F18="?"</formula>
    </cfRule>
  </conditionalFormatting>
  <conditionalFormatting sqref="F20">
    <cfRule type="expression" priority="119" dxfId="0" stopIfTrue="1">
      <formula>F20="?"</formula>
    </cfRule>
  </conditionalFormatting>
  <conditionalFormatting sqref="A22">
    <cfRule type="expression" priority="118" dxfId="0" stopIfTrue="1">
      <formula>A22="RPN #"</formula>
    </cfRule>
  </conditionalFormatting>
  <conditionalFormatting sqref="D22">
    <cfRule type="expression" priority="117" dxfId="0" stopIfTrue="1">
      <formula>D22="LEN"</formula>
    </cfRule>
  </conditionalFormatting>
  <conditionalFormatting sqref="D23">
    <cfRule type="expression" priority="116" dxfId="0" stopIfTrue="1">
      <formula>D23="TIP"</formula>
    </cfRule>
  </conditionalFormatting>
  <conditionalFormatting sqref="E21">
    <cfRule type="expression" priority="115" dxfId="0" stopIfTrue="1">
      <formula>E21="DESC 1"</formula>
    </cfRule>
  </conditionalFormatting>
  <conditionalFormatting sqref="E22">
    <cfRule type="expression" priority="114" dxfId="0" stopIfTrue="1">
      <formula>E22="DESC 2"</formula>
    </cfRule>
  </conditionalFormatting>
  <conditionalFormatting sqref="E23">
    <cfRule type="expression" priority="113" dxfId="0" stopIfTrue="1">
      <formula>E23="DESC 3"</formula>
    </cfRule>
  </conditionalFormatting>
  <conditionalFormatting sqref="G22">
    <cfRule type="expression" priority="112" dxfId="0" stopIfTrue="1">
      <formula>G22=0</formula>
    </cfRule>
  </conditionalFormatting>
  <conditionalFormatting sqref="H21">
    <cfRule type="expression" priority="111" dxfId="0" stopIfTrue="1">
      <formula>H21="AWARDEE NAME 1"</formula>
    </cfRule>
  </conditionalFormatting>
  <conditionalFormatting sqref="H22">
    <cfRule type="expression" priority="110" dxfId="0" stopIfTrue="1">
      <formula>H22="AWARDEE NAME 2"</formula>
    </cfRule>
  </conditionalFormatting>
  <conditionalFormatting sqref="H23">
    <cfRule type="expression" priority="109" dxfId="0" stopIfTrue="1">
      <formula>H23="CITY, STATE"</formula>
    </cfRule>
  </conditionalFormatting>
  <conditionalFormatting sqref="I22">
    <cfRule type="expression" priority="108" dxfId="0" stopIfTrue="1">
      <formula>I22=0</formula>
    </cfRule>
  </conditionalFormatting>
  <conditionalFormatting sqref="F21">
    <cfRule type="expression" priority="107" dxfId="0" stopIfTrue="1">
      <formula>F21="?"</formula>
    </cfRule>
  </conditionalFormatting>
  <conditionalFormatting sqref="F23">
    <cfRule type="expression" priority="106" dxfId="0" stopIfTrue="1">
      <formula>F23="?"</formula>
    </cfRule>
  </conditionalFormatting>
  <conditionalFormatting sqref="A25">
    <cfRule type="expression" priority="105" dxfId="0" stopIfTrue="1">
      <formula>A25="RPN #"</formula>
    </cfRule>
  </conditionalFormatting>
  <conditionalFormatting sqref="D25">
    <cfRule type="expression" priority="104" dxfId="0" stopIfTrue="1">
      <formula>D25="LEN"</formula>
    </cfRule>
  </conditionalFormatting>
  <conditionalFormatting sqref="D26">
    <cfRule type="expression" priority="103" dxfId="0" stopIfTrue="1">
      <formula>D26="TIP"</formula>
    </cfRule>
  </conditionalFormatting>
  <conditionalFormatting sqref="E24">
    <cfRule type="expression" priority="102" dxfId="0" stopIfTrue="1">
      <formula>E24="DESC 1"</formula>
    </cfRule>
  </conditionalFormatting>
  <conditionalFormatting sqref="E25">
    <cfRule type="expression" priority="101" dxfId="0" stopIfTrue="1">
      <formula>E25="DESC 2"</formula>
    </cfRule>
  </conditionalFormatting>
  <conditionalFormatting sqref="E26">
    <cfRule type="expression" priority="100" dxfId="0" stopIfTrue="1">
      <formula>E26="DESC 3"</formula>
    </cfRule>
  </conditionalFormatting>
  <conditionalFormatting sqref="G25">
    <cfRule type="expression" priority="99" dxfId="0" stopIfTrue="1">
      <formula>G25=0</formula>
    </cfRule>
  </conditionalFormatting>
  <conditionalFormatting sqref="H24">
    <cfRule type="expression" priority="98" dxfId="0" stopIfTrue="1">
      <formula>H24="AWARDEE NAME 1"</formula>
    </cfRule>
  </conditionalFormatting>
  <conditionalFormatting sqref="H25">
    <cfRule type="expression" priority="97" dxfId="0" stopIfTrue="1">
      <formula>H25="AWARDEE NAME 2"</formula>
    </cfRule>
  </conditionalFormatting>
  <conditionalFormatting sqref="H26">
    <cfRule type="expression" priority="96" dxfId="0" stopIfTrue="1">
      <formula>H26="CITY, STATE"</formula>
    </cfRule>
  </conditionalFormatting>
  <conditionalFormatting sqref="I25">
    <cfRule type="expression" priority="95" dxfId="0" stopIfTrue="1">
      <formula>I25=0</formula>
    </cfRule>
  </conditionalFormatting>
  <conditionalFormatting sqref="F24">
    <cfRule type="expression" priority="94" dxfId="0" stopIfTrue="1">
      <formula>F24="?"</formula>
    </cfRule>
  </conditionalFormatting>
  <conditionalFormatting sqref="F26">
    <cfRule type="expression" priority="93" dxfId="0" stopIfTrue="1">
      <formula>F26="?"</formula>
    </cfRule>
  </conditionalFormatting>
  <conditionalFormatting sqref="A28">
    <cfRule type="expression" priority="92" dxfId="0" stopIfTrue="1">
      <formula>A28="RPN #"</formula>
    </cfRule>
  </conditionalFormatting>
  <conditionalFormatting sqref="D28">
    <cfRule type="expression" priority="91" dxfId="0" stopIfTrue="1">
      <formula>D28="LEN"</formula>
    </cfRule>
  </conditionalFormatting>
  <conditionalFormatting sqref="D29">
    <cfRule type="expression" priority="90" dxfId="0" stopIfTrue="1">
      <formula>D29="TIP"</formula>
    </cfRule>
  </conditionalFormatting>
  <conditionalFormatting sqref="E27">
    <cfRule type="expression" priority="89" dxfId="0" stopIfTrue="1">
      <formula>E27="DESC 1"</formula>
    </cfRule>
  </conditionalFormatting>
  <conditionalFormatting sqref="E28">
    <cfRule type="expression" priority="88" dxfId="0" stopIfTrue="1">
      <formula>E28="DESC 2"</formula>
    </cfRule>
  </conditionalFormatting>
  <conditionalFormatting sqref="E29">
    <cfRule type="expression" priority="87" dxfId="0" stopIfTrue="1">
      <formula>E29="DESC 3"</formula>
    </cfRule>
  </conditionalFormatting>
  <conditionalFormatting sqref="G28">
    <cfRule type="expression" priority="86" dxfId="0" stopIfTrue="1">
      <formula>G28=0</formula>
    </cfRule>
  </conditionalFormatting>
  <conditionalFormatting sqref="I28">
    <cfRule type="expression" priority="82" dxfId="0" stopIfTrue="1">
      <formula>I28=0</formula>
    </cfRule>
  </conditionalFormatting>
  <conditionalFormatting sqref="F27">
    <cfRule type="expression" priority="81" dxfId="0" stopIfTrue="1">
      <formula>F27="?"</formula>
    </cfRule>
  </conditionalFormatting>
  <conditionalFormatting sqref="F29">
    <cfRule type="expression" priority="80" dxfId="0" stopIfTrue="1">
      <formula>F29="?"</formula>
    </cfRule>
  </conditionalFormatting>
  <conditionalFormatting sqref="A31">
    <cfRule type="expression" priority="79" dxfId="0" stopIfTrue="1">
      <formula>A31="RPN #"</formula>
    </cfRule>
  </conditionalFormatting>
  <conditionalFormatting sqref="D31">
    <cfRule type="expression" priority="78" dxfId="0" stopIfTrue="1">
      <formula>D31="LEN"</formula>
    </cfRule>
  </conditionalFormatting>
  <conditionalFormatting sqref="D32">
    <cfRule type="expression" priority="77" dxfId="0" stopIfTrue="1">
      <formula>D32="TIP"</formula>
    </cfRule>
  </conditionalFormatting>
  <conditionalFormatting sqref="E30">
    <cfRule type="expression" priority="76" dxfId="0" stopIfTrue="1">
      <formula>E30="DESC 1"</formula>
    </cfRule>
  </conditionalFormatting>
  <conditionalFormatting sqref="E31">
    <cfRule type="expression" priority="75" dxfId="0" stopIfTrue="1">
      <formula>E31="DESC 2"</formula>
    </cfRule>
  </conditionalFormatting>
  <conditionalFormatting sqref="E32">
    <cfRule type="expression" priority="74" dxfId="0" stopIfTrue="1">
      <formula>E32="DESC 3"</formula>
    </cfRule>
  </conditionalFormatting>
  <conditionalFormatting sqref="G31">
    <cfRule type="expression" priority="73" dxfId="0" stopIfTrue="1">
      <formula>G31=0</formula>
    </cfRule>
  </conditionalFormatting>
  <conditionalFormatting sqref="H30">
    <cfRule type="expression" priority="72" dxfId="0" stopIfTrue="1">
      <formula>H30="AWARDEE NAME 1"</formula>
    </cfRule>
  </conditionalFormatting>
  <conditionalFormatting sqref="H31">
    <cfRule type="expression" priority="71" dxfId="0" stopIfTrue="1">
      <formula>H31="AWARDEE NAME 2"</formula>
    </cfRule>
  </conditionalFormatting>
  <conditionalFormatting sqref="H32">
    <cfRule type="expression" priority="70" dxfId="0" stopIfTrue="1">
      <formula>H32="CITY, STATE"</formula>
    </cfRule>
  </conditionalFormatting>
  <conditionalFormatting sqref="I31">
    <cfRule type="expression" priority="69" dxfId="0" stopIfTrue="1">
      <formula>I31=0</formula>
    </cfRule>
  </conditionalFormatting>
  <conditionalFormatting sqref="F30">
    <cfRule type="expression" priority="68" dxfId="0" stopIfTrue="1">
      <formula>F30="?"</formula>
    </cfRule>
  </conditionalFormatting>
  <conditionalFormatting sqref="F32">
    <cfRule type="expression" priority="67" dxfId="0" stopIfTrue="1">
      <formula>F32="?"</formula>
    </cfRule>
  </conditionalFormatting>
  <conditionalFormatting sqref="B38:C38">
    <cfRule type="expression" priority="53" dxfId="0" stopIfTrue="1">
      <formula>B38="FED CODE"</formula>
    </cfRule>
  </conditionalFormatting>
  <conditionalFormatting sqref="B10">
    <cfRule type="expression" priority="50" dxfId="0" stopIfTrue="1">
      <formula>B10="FA #"</formula>
    </cfRule>
  </conditionalFormatting>
  <conditionalFormatting sqref="B14:C14 B17:C17 C20 B23:C23 B26:C26 B29:C29 B32:C32">
    <cfRule type="expression" priority="49" dxfId="0" stopIfTrue="1">
      <formula>B14="County"</formula>
    </cfRule>
  </conditionalFormatting>
  <conditionalFormatting sqref="B12:C12 B15:C15 B18:C18 B21:C21 B24:C24 B27:C27 B30:C30">
    <cfRule type="expression" priority="48" dxfId="0" stopIfTrue="1">
      <formula>B12="WBS #"</formula>
    </cfRule>
  </conditionalFormatting>
  <conditionalFormatting sqref="B13 B16 B19 B22 B25 B28 B31">
    <cfRule type="expression" priority="47" dxfId="0" stopIfTrue="1">
      <formula>B13="FA #"</formula>
    </cfRule>
  </conditionalFormatting>
  <conditionalFormatting sqref="C31">
    <cfRule type="expression" priority="42" dxfId="0" stopIfTrue="1">
      <formula>C31="FED CODE"</formula>
    </cfRule>
  </conditionalFormatting>
  <conditionalFormatting sqref="C28">
    <cfRule type="expression" priority="41" dxfId="0" stopIfTrue="1">
      <formula>C28="FED CODE"</formula>
    </cfRule>
  </conditionalFormatting>
  <conditionalFormatting sqref="C25">
    <cfRule type="expression" priority="40" dxfId="0" stopIfTrue="1">
      <formula>C25="FED CODE"</formula>
    </cfRule>
  </conditionalFormatting>
  <conditionalFormatting sqref="C22">
    <cfRule type="expression" priority="39" dxfId="0" stopIfTrue="1">
      <formula>C22="FED CODE"</formula>
    </cfRule>
  </conditionalFormatting>
  <conditionalFormatting sqref="C19">
    <cfRule type="expression" priority="38" dxfId="0" stopIfTrue="1">
      <formula>C19="FED CODE"</formula>
    </cfRule>
  </conditionalFormatting>
  <conditionalFormatting sqref="C16">
    <cfRule type="expression" priority="37" dxfId="0" stopIfTrue="1">
      <formula>C16="FED CODE"</formula>
    </cfRule>
  </conditionalFormatting>
  <conditionalFormatting sqref="C10">
    <cfRule type="expression" priority="36" dxfId="0" stopIfTrue="1">
      <formula>C10="FED CODE"</formula>
    </cfRule>
  </conditionalFormatting>
  <conditionalFormatting sqref="C13">
    <cfRule type="expression" priority="35" dxfId="0" stopIfTrue="1">
      <formula>C13="FED CODE"</formula>
    </cfRule>
  </conditionalFormatting>
  <conditionalFormatting sqref="D19">
    <cfRule type="expression" priority="34" dxfId="0" stopIfTrue="1">
      <formula>D19="LEN"</formula>
    </cfRule>
  </conditionalFormatting>
  <conditionalFormatting sqref="H19">
    <cfRule type="expression" priority="32" dxfId="0" stopIfTrue="1">
      <formula>H19="AWARDEE NAME 2"</formula>
    </cfRule>
  </conditionalFormatting>
  <conditionalFormatting sqref="E9">
    <cfRule type="expression" priority="30" dxfId="0" stopIfTrue="1">
      <formula>E9="DESC 1"</formula>
    </cfRule>
  </conditionalFormatting>
  <conditionalFormatting sqref="E37">
    <cfRule type="expression" priority="28" dxfId="0" stopIfTrue="1">
      <formula>E37="FED TYPE 1"</formula>
    </cfRule>
  </conditionalFormatting>
  <conditionalFormatting sqref="E38">
    <cfRule type="expression" priority="27" dxfId="0" stopIfTrue="1">
      <formula>E38="FED TYPE 2"</formula>
    </cfRule>
  </conditionalFormatting>
  <conditionalFormatting sqref="B20">
    <cfRule type="expression" priority="16" dxfId="0" stopIfTrue="1">
      <formula>B20="County"</formula>
    </cfRule>
  </conditionalFormatting>
  <conditionalFormatting sqref="H18">
    <cfRule type="expression" priority="14" dxfId="0" stopIfTrue="1">
      <formula>H18="AWARDEE NAME 1"</formula>
    </cfRule>
  </conditionalFormatting>
  <conditionalFormatting sqref="H20">
    <cfRule type="expression" priority="13" dxfId="0" stopIfTrue="1">
      <formula>H20="CITY, STATE"</formula>
    </cfRule>
  </conditionalFormatting>
  <conditionalFormatting sqref="H28">
    <cfRule type="expression" priority="12" dxfId="0" stopIfTrue="1">
      <formula>H28="AWARDEE NAME 2"</formula>
    </cfRule>
  </conditionalFormatting>
  <conditionalFormatting sqref="H27">
    <cfRule type="expression" priority="11" dxfId="0" stopIfTrue="1">
      <formula>H27="AWARDEE NAME 1"</formula>
    </cfRule>
  </conditionalFormatting>
  <conditionalFormatting sqref="H29">
    <cfRule type="expression" priority="10" dxfId="0" stopIfTrue="1">
      <formula>H29="CITY, STATE"</formula>
    </cfRule>
  </conditionalFormatting>
  <conditionalFormatting sqref="J13">
    <cfRule type="expression" priority="8" dxfId="0" stopIfTrue="1">
      <formula>J13&gt;NOW()</formula>
    </cfRule>
  </conditionalFormatting>
  <conditionalFormatting sqref="J22">
    <cfRule type="expression" priority="7" dxfId="0" stopIfTrue="1">
      <formula>J22&gt;NOW()</formula>
    </cfRule>
  </conditionalFormatting>
  <conditionalFormatting sqref="J10">
    <cfRule type="expression" priority="6" dxfId="0" stopIfTrue="1">
      <formula>J10&gt;NOW()</formula>
    </cfRule>
  </conditionalFormatting>
  <conditionalFormatting sqref="J25">
    <cfRule type="expression" priority="5" dxfId="0" stopIfTrue="1">
      <formula>J25&gt;NOW()</formula>
    </cfRule>
  </conditionalFormatting>
  <conditionalFormatting sqref="J31">
    <cfRule type="expression" priority="4" dxfId="0" stopIfTrue="1">
      <formula>J31&gt;NOW()</formula>
    </cfRule>
  </conditionalFormatting>
  <conditionalFormatting sqref="J19">
    <cfRule type="expression" priority="3" dxfId="0" stopIfTrue="1">
      <formula>J19&gt;NOW()</formula>
    </cfRule>
  </conditionalFormatting>
  <conditionalFormatting sqref="J16">
    <cfRule type="expression" priority="2" dxfId="0" stopIfTrue="1">
      <formula>J16&gt;NOW()</formula>
    </cfRule>
  </conditionalFormatting>
  <conditionalFormatting sqref="J28">
    <cfRule type="expression" priority="1" dxfId="0" stopIfTrue="1">
      <formula>J28&gt;NOW()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40">
      <selection activeCell="M63" sqref="M63"/>
    </sheetView>
  </sheetViews>
  <sheetFormatPr defaultColWidth="9.140625" defaultRowHeight="12.75"/>
  <cols>
    <col min="1" max="1" width="4.57421875" style="0" bestFit="1" customWidth="1"/>
    <col min="2" max="2" width="21.00390625" style="0" customWidth="1"/>
    <col min="3" max="3" width="9.00390625" style="0" bestFit="1" customWidth="1"/>
    <col min="4" max="4" width="8.57421875" style="0" bestFit="1" customWidth="1"/>
    <col min="5" max="5" width="27.57421875" style="0" bestFit="1" customWidth="1"/>
    <col min="6" max="6" width="2.421875" style="0" bestFit="1" customWidth="1"/>
    <col min="7" max="7" width="13.421875" style="0" bestFit="1" customWidth="1"/>
    <col min="8" max="8" width="34.421875" style="0" bestFit="1" customWidth="1"/>
    <col min="9" max="9" width="16.421875" style="0" customWidth="1"/>
    <col min="10" max="10" width="9.57421875" style="0" customWidth="1"/>
  </cols>
  <sheetData>
    <row r="1" spans="1:10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40" t="s">
        <v>604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">
      <c r="A3" s="18"/>
      <c r="B3" s="18"/>
      <c r="C3" s="18"/>
      <c r="D3" s="44"/>
      <c r="E3" s="18"/>
      <c r="F3" s="45"/>
      <c r="G3" s="45"/>
      <c r="H3" s="45"/>
      <c r="I3" s="18"/>
      <c r="J3" s="18"/>
    </row>
    <row r="4" spans="1:10" ht="12">
      <c r="A4" s="18"/>
      <c r="B4" s="18"/>
      <c r="C4" s="18"/>
      <c r="D4" s="44"/>
      <c r="E4" s="18"/>
      <c r="F4" s="18"/>
      <c r="G4" s="18"/>
      <c r="H4" s="18"/>
      <c r="I4" s="18"/>
      <c r="J4" s="18"/>
    </row>
    <row r="5" spans="1:10" ht="12">
      <c r="A5" s="18"/>
      <c r="B5" s="18"/>
      <c r="C5" s="18"/>
      <c r="D5" s="44"/>
      <c r="E5" s="18"/>
      <c r="F5" s="18"/>
      <c r="G5" s="18"/>
      <c r="H5" s="18"/>
      <c r="I5" s="18"/>
      <c r="J5" s="18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ht="12">
      <c r="A9" s="31"/>
      <c r="B9" s="102" t="s">
        <v>707</v>
      </c>
      <c r="C9" s="78"/>
      <c r="D9" s="16"/>
      <c r="E9" s="104" t="s">
        <v>68</v>
      </c>
      <c r="F9" s="2"/>
      <c r="G9" s="49"/>
      <c r="H9" s="2" t="s">
        <v>63</v>
      </c>
      <c r="I9" s="46"/>
      <c r="J9" s="2"/>
    </row>
    <row r="10" spans="1:10" ht="12">
      <c r="A10" s="3">
        <v>2</v>
      </c>
      <c r="B10" s="3"/>
      <c r="C10" s="64"/>
      <c r="D10" s="9" t="s">
        <v>607</v>
      </c>
      <c r="E10" s="105" t="s">
        <v>79</v>
      </c>
      <c r="F10" s="3" t="s">
        <v>9</v>
      </c>
      <c r="G10" s="103">
        <v>5203626</v>
      </c>
      <c r="H10" s="3"/>
      <c r="I10" s="50">
        <v>4899139.08</v>
      </c>
      <c r="J10" s="53">
        <v>44893</v>
      </c>
    </row>
    <row r="11" spans="1:10" ht="12">
      <c r="A11" s="3"/>
      <c r="B11" s="3" t="s">
        <v>606</v>
      </c>
      <c r="C11" s="68"/>
      <c r="D11" s="9"/>
      <c r="E11" s="105"/>
      <c r="F11" s="3"/>
      <c r="G11" s="50"/>
      <c r="H11" s="3"/>
      <c r="I11" s="50"/>
      <c r="J11" s="53"/>
    </row>
    <row r="12" spans="1:10" ht="12">
      <c r="A12" s="4"/>
      <c r="B12" s="4" t="s">
        <v>605</v>
      </c>
      <c r="C12" s="5"/>
      <c r="D12" s="6"/>
      <c r="E12" s="106" t="s">
        <v>0</v>
      </c>
      <c r="F12" s="4"/>
      <c r="G12" s="51"/>
      <c r="H12" s="4" t="s">
        <v>64</v>
      </c>
      <c r="I12" s="47"/>
      <c r="J12" s="57"/>
    </row>
    <row r="13" spans="1:10" ht="12">
      <c r="A13" s="31"/>
      <c r="B13" s="66" t="s">
        <v>708</v>
      </c>
      <c r="C13" s="73"/>
      <c r="D13" s="16"/>
      <c r="E13" s="145" t="s">
        <v>611</v>
      </c>
      <c r="F13" s="2"/>
      <c r="G13" s="49"/>
      <c r="H13" s="2" t="s">
        <v>117</v>
      </c>
      <c r="I13" s="46"/>
      <c r="J13" s="2"/>
    </row>
    <row r="14" spans="1:10" ht="12">
      <c r="A14" s="3">
        <v>3</v>
      </c>
      <c r="B14" s="79"/>
      <c r="C14" s="64"/>
      <c r="D14" s="9" t="s">
        <v>610</v>
      </c>
      <c r="E14" s="146"/>
      <c r="F14" s="3" t="s">
        <v>9</v>
      </c>
      <c r="G14" s="103">
        <v>4473749</v>
      </c>
      <c r="H14" s="3"/>
      <c r="I14" s="50">
        <v>4128000</v>
      </c>
      <c r="J14" s="53">
        <v>44893</v>
      </c>
    </row>
    <row r="15" spans="1:10" ht="12">
      <c r="A15" s="4"/>
      <c r="B15" s="4" t="s">
        <v>609</v>
      </c>
      <c r="C15" s="5"/>
      <c r="D15" s="6"/>
      <c r="E15" s="147"/>
      <c r="F15" s="4"/>
      <c r="G15" s="51"/>
      <c r="H15" s="4" t="s">
        <v>71</v>
      </c>
      <c r="I15" s="47"/>
      <c r="J15" s="57"/>
    </row>
    <row r="16" spans="1:10" ht="12.75" customHeight="1">
      <c r="A16" s="31"/>
      <c r="B16" s="66" t="s">
        <v>709</v>
      </c>
      <c r="C16" s="73"/>
      <c r="D16" s="16"/>
      <c r="E16" s="145" t="s">
        <v>613</v>
      </c>
      <c r="F16" s="2"/>
      <c r="G16" s="49"/>
      <c r="H16" s="2" t="s">
        <v>75</v>
      </c>
      <c r="I16" s="46"/>
      <c r="J16" s="2"/>
    </row>
    <row r="17" spans="1:10" ht="12">
      <c r="A17" s="3">
        <v>4</v>
      </c>
      <c r="B17" s="3"/>
      <c r="C17" s="64"/>
      <c r="D17" s="9" t="s">
        <v>612</v>
      </c>
      <c r="E17" s="146"/>
      <c r="F17" s="3" t="s">
        <v>9</v>
      </c>
      <c r="G17" s="103">
        <v>6455169.25</v>
      </c>
      <c r="H17" s="3"/>
      <c r="I17" s="50">
        <v>6469879.41</v>
      </c>
      <c r="J17" s="53">
        <v>44893</v>
      </c>
    </row>
    <row r="18" spans="1:10" ht="12">
      <c r="A18" s="4"/>
      <c r="B18" s="4" t="s">
        <v>52</v>
      </c>
      <c r="C18" s="5"/>
      <c r="D18" s="6"/>
      <c r="E18" s="147"/>
      <c r="F18" s="4"/>
      <c r="G18" s="51"/>
      <c r="H18" s="4" t="s">
        <v>76</v>
      </c>
      <c r="I18" s="47"/>
      <c r="J18" s="57"/>
    </row>
    <row r="19" spans="1:10" ht="12">
      <c r="A19" s="31"/>
      <c r="B19" s="66" t="s">
        <v>615</v>
      </c>
      <c r="C19" s="73"/>
      <c r="E19" s="145" t="s">
        <v>618</v>
      </c>
      <c r="F19" s="2" t="s">
        <v>9</v>
      </c>
      <c r="G19" s="49"/>
      <c r="H19" s="2" t="s">
        <v>117</v>
      </c>
      <c r="I19" s="46"/>
      <c r="J19" s="2"/>
    </row>
    <row r="20" spans="1:10" ht="12">
      <c r="A20" s="3">
        <v>5</v>
      </c>
      <c r="B20" s="3"/>
      <c r="C20" s="64"/>
      <c r="D20" s="16" t="s">
        <v>617</v>
      </c>
      <c r="E20" s="146"/>
      <c r="F20" s="3"/>
      <c r="G20" s="103">
        <v>3817419.41</v>
      </c>
      <c r="H20" s="3" t="s">
        <v>0</v>
      </c>
      <c r="I20" s="50">
        <v>3724693.48</v>
      </c>
      <c r="J20" s="53">
        <v>44893</v>
      </c>
    </row>
    <row r="21" spans="1:10" ht="12">
      <c r="A21" s="4"/>
      <c r="B21" s="4" t="s">
        <v>59</v>
      </c>
      <c r="C21" s="5"/>
      <c r="D21" s="107" t="s">
        <v>616</v>
      </c>
      <c r="E21" s="147"/>
      <c r="F21" s="4" t="s">
        <v>17</v>
      </c>
      <c r="G21" s="51"/>
      <c r="H21" s="4" t="s">
        <v>71</v>
      </c>
      <c r="I21" s="47"/>
      <c r="J21" s="57"/>
    </row>
    <row r="22" spans="1:10" ht="12">
      <c r="A22" s="31"/>
      <c r="B22" s="66" t="s">
        <v>619</v>
      </c>
      <c r="C22" s="73"/>
      <c r="D22" s="16"/>
      <c r="E22" s="145" t="s">
        <v>622</v>
      </c>
      <c r="F22" s="2" t="s">
        <v>9</v>
      </c>
      <c r="G22" s="49"/>
      <c r="H22" s="2" t="s">
        <v>614</v>
      </c>
      <c r="I22" s="46"/>
      <c r="J22" s="2"/>
    </row>
    <row r="23" spans="1:10" ht="12">
      <c r="A23" s="3">
        <v>6</v>
      </c>
      <c r="B23" s="3" t="s">
        <v>0</v>
      </c>
      <c r="C23" s="64" t="s">
        <v>0</v>
      </c>
      <c r="D23" s="9" t="s">
        <v>651</v>
      </c>
      <c r="E23" s="146"/>
      <c r="F23" s="3"/>
      <c r="G23" s="103">
        <v>16595777.25</v>
      </c>
      <c r="H23" s="3"/>
      <c r="I23" s="109">
        <v>17251380.8</v>
      </c>
      <c r="J23" s="53">
        <v>44893</v>
      </c>
    </row>
    <row r="24" spans="1:10" ht="12">
      <c r="A24" s="4"/>
      <c r="B24" s="4" t="s">
        <v>620</v>
      </c>
      <c r="C24" s="5"/>
      <c r="D24" s="6" t="s">
        <v>621</v>
      </c>
      <c r="E24" s="147"/>
      <c r="F24" s="4" t="s">
        <v>17</v>
      </c>
      <c r="G24" s="51"/>
      <c r="H24" s="4" t="s">
        <v>64</v>
      </c>
      <c r="I24" s="47"/>
      <c r="J24" s="57"/>
    </row>
    <row r="25" spans="1:10" ht="12">
      <c r="A25" s="31"/>
      <c r="B25" s="66" t="s">
        <v>623</v>
      </c>
      <c r="C25" s="64" t="s">
        <v>0</v>
      </c>
      <c r="D25" s="16"/>
      <c r="E25" s="145" t="s">
        <v>618</v>
      </c>
      <c r="F25" s="2" t="s">
        <v>9</v>
      </c>
      <c r="G25" s="49"/>
      <c r="H25" s="2" t="s">
        <v>117</v>
      </c>
      <c r="I25" s="46"/>
      <c r="J25" s="2"/>
    </row>
    <row r="26" spans="1:10" ht="12">
      <c r="A26" s="3">
        <v>7</v>
      </c>
      <c r="B26" s="79" t="s">
        <v>0</v>
      </c>
      <c r="C26" s="102" t="s">
        <v>639</v>
      </c>
      <c r="D26" s="9" t="s">
        <v>624</v>
      </c>
      <c r="E26" s="146"/>
      <c r="F26" s="3"/>
      <c r="G26" s="103">
        <v>8380870.95</v>
      </c>
      <c r="H26" s="4"/>
      <c r="I26" s="50">
        <v>9583307.77</v>
      </c>
      <c r="J26" s="53">
        <v>44893</v>
      </c>
    </row>
    <row r="27" spans="1:13" ht="12">
      <c r="A27" s="4"/>
      <c r="B27" s="4" t="s">
        <v>119</v>
      </c>
      <c r="C27" s="5"/>
      <c r="D27" s="6" t="s">
        <v>625</v>
      </c>
      <c r="E27" s="147"/>
      <c r="F27" s="4" t="s">
        <v>17</v>
      </c>
      <c r="G27" s="51"/>
      <c r="H27" s="107" t="s">
        <v>71</v>
      </c>
      <c r="I27" s="47"/>
      <c r="J27" s="57"/>
      <c r="M27" s="110"/>
    </row>
    <row r="28" spans="1:10" ht="22.5">
      <c r="A28" s="31"/>
      <c r="B28" s="66" t="s">
        <v>626</v>
      </c>
      <c r="C28" s="73"/>
      <c r="D28" s="16"/>
      <c r="E28" s="145" t="s">
        <v>627</v>
      </c>
      <c r="F28" s="2" t="s">
        <v>0</v>
      </c>
      <c r="G28" s="49"/>
      <c r="H28" s="104" t="s">
        <v>628</v>
      </c>
      <c r="I28" s="46"/>
      <c r="J28" s="2"/>
    </row>
    <row r="29" spans="1:10" ht="12">
      <c r="A29" s="3">
        <v>8</v>
      </c>
      <c r="B29" s="3"/>
      <c r="C29" s="64"/>
      <c r="D29" s="102">
        <v>20.597</v>
      </c>
      <c r="E29" s="146"/>
      <c r="F29" s="3" t="s">
        <v>9</v>
      </c>
      <c r="G29" s="103">
        <v>5777097.5</v>
      </c>
      <c r="H29" s="105" t="s">
        <v>0</v>
      </c>
      <c r="I29" s="89">
        <v>4366972.22</v>
      </c>
      <c r="J29" s="53">
        <v>44893</v>
      </c>
    </row>
    <row r="30" spans="1:10" ht="12">
      <c r="A30" s="4"/>
      <c r="B30" s="4" t="s">
        <v>260</v>
      </c>
      <c r="C30" s="5"/>
      <c r="D30" s="6" t="s">
        <v>0</v>
      </c>
      <c r="E30" s="147"/>
      <c r="F30" s="4" t="s">
        <v>0</v>
      </c>
      <c r="G30" s="51"/>
      <c r="H30" s="4" t="s">
        <v>629</v>
      </c>
      <c r="I30" s="47"/>
      <c r="J30" s="57"/>
    </row>
    <row r="31" spans="1:10" ht="12">
      <c r="A31" s="31"/>
      <c r="B31" s="66" t="s">
        <v>710</v>
      </c>
      <c r="C31" s="73"/>
      <c r="D31" s="16"/>
      <c r="E31" s="145" t="s">
        <v>652</v>
      </c>
      <c r="F31" s="2"/>
      <c r="G31" s="142">
        <v>2032628.85</v>
      </c>
      <c r="H31" s="2" t="s">
        <v>117</v>
      </c>
      <c r="I31" s="46"/>
      <c r="J31" s="2"/>
    </row>
    <row r="32" spans="1:10" ht="12">
      <c r="A32" s="3">
        <v>9</v>
      </c>
      <c r="B32" s="3"/>
      <c r="C32" s="64"/>
      <c r="D32" s="9" t="s">
        <v>630</v>
      </c>
      <c r="E32" s="146"/>
      <c r="F32" s="3" t="s">
        <v>9</v>
      </c>
      <c r="G32" s="143"/>
      <c r="H32" s="4" t="s">
        <v>71</v>
      </c>
      <c r="I32" s="89">
        <v>2179000.02</v>
      </c>
      <c r="J32" s="53">
        <v>44893</v>
      </c>
    </row>
    <row r="33" spans="1:10" ht="12">
      <c r="A33" s="4"/>
      <c r="B33" s="4" t="s">
        <v>143</v>
      </c>
      <c r="C33" s="5"/>
      <c r="D33" s="6" t="s">
        <v>0</v>
      </c>
      <c r="E33" s="147"/>
      <c r="F33" s="4"/>
      <c r="G33" s="144"/>
      <c r="I33" s="47"/>
      <c r="J33" s="57"/>
    </row>
    <row r="34" spans="1:10" ht="12">
      <c r="A34" s="31"/>
      <c r="B34" s="66" t="s">
        <v>711</v>
      </c>
      <c r="C34" s="73"/>
      <c r="D34" s="16"/>
      <c r="E34" s="145" t="s">
        <v>648</v>
      </c>
      <c r="F34" s="2"/>
      <c r="G34" s="49"/>
      <c r="H34" s="2" t="s">
        <v>649</v>
      </c>
      <c r="I34" s="46"/>
      <c r="J34" s="2"/>
    </row>
    <row r="35" spans="1:10" ht="12">
      <c r="A35" s="3">
        <v>10</v>
      </c>
      <c r="B35" s="3"/>
      <c r="C35" s="64"/>
      <c r="D35" s="108">
        <v>6.99</v>
      </c>
      <c r="E35" s="146"/>
      <c r="F35" s="3" t="s">
        <v>9</v>
      </c>
      <c r="G35" s="103">
        <v>2089599.5</v>
      </c>
      <c r="H35" s="3"/>
      <c r="I35" s="50">
        <v>1877854.93</v>
      </c>
      <c r="J35" s="53">
        <v>44893</v>
      </c>
    </row>
    <row r="36" spans="1:10" ht="15" customHeight="1">
      <c r="A36" s="4"/>
      <c r="B36" s="4" t="s">
        <v>197</v>
      </c>
      <c r="C36" s="5"/>
      <c r="D36" s="6" t="s">
        <v>0</v>
      </c>
      <c r="E36" s="147"/>
      <c r="F36" s="4"/>
      <c r="G36" s="51"/>
      <c r="H36" s="4" t="s">
        <v>650</v>
      </c>
      <c r="I36" s="47"/>
      <c r="J36" s="57"/>
    </row>
    <row r="37" spans="1:10" ht="22.5">
      <c r="A37" s="31"/>
      <c r="B37" s="66" t="s">
        <v>631</v>
      </c>
      <c r="C37" s="73"/>
      <c r="D37" s="16"/>
      <c r="E37" s="145" t="s">
        <v>608</v>
      </c>
      <c r="F37" s="2"/>
      <c r="G37" s="49"/>
      <c r="H37" s="104" t="s">
        <v>633</v>
      </c>
      <c r="I37" s="46"/>
      <c r="J37" s="2"/>
    </row>
    <row r="38" spans="1:18" ht="12">
      <c r="A38" s="3">
        <v>11</v>
      </c>
      <c r="B38" s="3"/>
      <c r="C38" s="64"/>
      <c r="D38" s="9" t="s">
        <v>632</v>
      </c>
      <c r="E38" s="146"/>
      <c r="F38" s="3" t="s">
        <v>9</v>
      </c>
      <c r="G38" s="103">
        <v>5567319.3</v>
      </c>
      <c r="H38" s="3"/>
      <c r="I38" s="89">
        <v>4790931.02</v>
      </c>
      <c r="J38" s="53">
        <v>44893</v>
      </c>
      <c r="R38">
        <v>1</v>
      </c>
    </row>
    <row r="39" spans="1:10" ht="12">
      <c r="A39" s="4"/>
      <c r="B39" s="4" t="s">
        <v>200</v>
      </c>
      <c r="C39" s="5"/>
      <c r="D39" s="6" t="s">
        <v>0</v>
      </c>
      <c r="E39" s="147"/>
      <c r="F39" s="4"/>
      <c r="G39" s="51"/>
      <c r="H39" s="4" t="s">
        <v>189</v>
      </c>
      <c r="I39" s="47"/>
      <c r="J39" s="57"/>
    </row>
    <row r="40" spans="1:10" ht="12">
      <c r="A40" s="31"/>
      <c r="B40" s="66" t="s">
        <v>634</v>
      </c>
      <c r="C40" s="73"/>
      <c r="D40" s="16"/>
      <c r="E40" s="145" t="s">
        <v>636</v>
      </c>
      <c r="F40" s="2" t="s">
        <v>9</v>
      </c>
      <c r="G40" s="49"/>
      <c r="H40" s="2" t="s">
        <v>637</v>
      </c>
      <c r="I40" s="46"/>
      <c r="J40" s="2"/>
    </row>
    <row r="41" spans="1:10" ht="12">
      <c r="A41" s="3">
        <v>12</v>
      </c>
      <c r="B41" s="3"/>
      <c r="C41" s="64"/>
      <c r="D41" s="9" t="s">
        <v>635</v>
      </c>
      <c r="E41" s="146"/>
      <c r="F41" s="3"/>
      <c r="G41" s="103">
        <v>17271939.22</v>
      </c>
      <c r="H41" s="3"/>
      <c r="I41" s="50">
        <v>16278563.65</v>
      </c>
      <c r="J41" s="53">
        <v>44893</v>
      </c>
    </row>
    <row r="42" spans="1:10" ht="22.5">
      <c r="A42" s="4"/>
      <c r="B42" s="4" t="s">
        <v>95</v>
      </c>
      <c r="C42" s="5"/>
      <c r="D42" s="111" t="s">
        <v>653</v>
      </c>
      <c r="E42" s="147"/>
      <c r="F42" s="4" t="s">
        <v>17</v>
      </c>
      <c r="G42" s="51"/>
      <c r="H42" s="4" t="s">
        <v>638</v>
      </c>
      <c r="I42" s="47"/>
      <c r="J42" s="57"/>
    </row>
    <row r="43" spans="1:10" ht="12">
      <c r="A43" s="31"/>
      <c r="B43" s="66" t="s">
        <v>536</v>
      </c>
      <c r="C43" s="73"/>
      <c r="D43" s="16"/>
      <c r="E43" s="145" t="s">
        <v>641</v>
      </c>
      <c r="F43" s="2"/>
      <c r="G43" s="49"/>
      <c r="H43" s="2" t="s">
        <v>642</v>
      </c>
      <c r="I43" s="46"/>
      <c r="J43" s="2"/>
    </row>
    <row r="44" spans="1:10" ht="12">
      <c r="A44" s="3">
        <v>13</v>
      </c>
      <c r="B44" s="3"/>
      <c r="C44" s="5"/>
      <c r="D44" s="9" t="s">
        <v>537</v>
      </c>
      <c r="E44" s="146"/>
      <c r="F44" s="3" t="s">
        <v>9</v>
      </c>
      <c r="G44" s="103">
        <v>10795739.2</v>
      </c>
      <c r="H44" s="3"/>
      <c r="I44" s="50">
        <v>10569534.55</v>
      </c>
      <c r="J44" s="53">
        <v>44893</v>
      </c>
    </row>
    <row r="45" spans="1:10" ht="12">
      <c r="A45" s="4"/>
      <c r="B45" s="4" t="s">
        <v>213</v>
      </c>
      <c r="D45" s="6" t="s">
        <v>640</v>
      </c>
      <c r="E45" s="147"/>
      <c r="F45" s="4"/>
      <c r="G45" s="51"/>
      <c r="H45" s="4" t="s">
        <v>643</v>
      </c>
      <c r="I45" s="47"/>
      <c r="J45" s="57"/>
    </row>
    <row r="46" spans="1:10" ht="12">
      <c r="A46" s="31"/>
      <c r="B46" s="66" t="s">
        <v>644</v>
      </c>
      <c r="C46" s="73"/>
      <c r="D46" s="16"/>
      <c r="E46" s="145" t="s">
        <v>618</v>
      </c>
      <c r="F46" s="2" t="s">
        <v>9</v>
      </c>
      <c r="G46" s="49"/>
      <c r="H46" s="2" t="s">
        <v>92</v>
      </c>
      <c r="I46" s="46"/>
      <c r="J46" s="2"/>
    </row>
    <row r="47" spans="1:10" ht="12">
      <c r="A47" s="3">
        <v>14</v>
      </c>
      <c r="B47" s="3"/>
      <c r="C47" s="64"/>
      <c r="D47" s="9" t="s">
        <v>646</v>
      </c>
      <c r="E47" s="146"/>
      <c r="F47" s="3"/>
      <c r="G47" s="103">
        <v>4413286.26</v>
      </c>
      <c r="H47" s="3"/>
      <c r="I47" s="50">
        <v>5300000</v>
      </c>
      <c r="J47" s="53">
        <v>44893</v>
      </c>
    </row>
    <row r="48" spans="1:10" ht="12">
      <c r="A48" s="4"/>
      <c r="B48" s="4" t="s">
        <v>645</v>
      </c>
      <c r="C48" s="5"/>
      <c r="D48" s="6" t="s">
        <v>647</v>
      </c>
      <c r="E48" s="147"/>
      <c r="F48" s="4" t="s">
        <v>17</v>
      </c>
      <c r="G48" s="51"/>
      <c r="H48" s="4" t="s">
        <v>93</v>
      </c>
      <c r="I48" s="47"/>
      <c r="J48" s="57"/>
    </row>
    <row r="49" spans="1:10" ht="12">
      <c r="A49" s="18"/>
      <c r="B49" s="11"/>
      <c r="C49" s="11"/>
      <c r="D49" s="12"/>
      <c r="E49" s="11"/>
      <c r="F49" s="11"/>
      <c r="G49" s="30"/>
      <c r="H49" s="11"/>
      <c r="I49" s="62"/>
      <c r="J49" s="11"/>
    </row>
    <row r="50" spans="1:10" ht="12.75">
      <c r="A50" s="48" t="s">
        <v>654</v>
      </c>
      <c r="B50" s="48"/>
      <c r="C50" s="48"/>
      <c r="D50" s="59"/>
      <c r="E50" s="48"/>
      <c r="F50" s="48"/>
      <c r="G50" s="60"/>
      <c r="H50" s="48"/>
      <c r="I50" s="61"/>
      <c r="J50" s="48"/>
    </row>
    <row r="51" spans="1:10" ht="12.75">
      <c r="A51" s="48" t="s">
        <v>655</v>
      </c>
      <c r="B51" s="48"/>
      <c r="C51" s="48"/>
      <c r="D51" s="59"/>
      <c r="E51" s="48"/>
      <c r="F51" s="48"/>
      <c r="G51" s="60"/>
      <c r="H51" s="48"/>
      <c r="I51" s="61"/>
      <c r="J51" s="48"/>
    </row>
    <row r="52" spans="1:10" ht="12.75">
      <c r="A52" s="1"/>
      <c r="B52" s="14"/>
      <c r="C52" s="14"/>
      <c r="D52" s="36"/>
      <c r="E52" s="14"/>
      <c r="F52" s="14"/>
      <c r="G52" s="41"/>
      <c r="H52" s="14"/>
      <c r="I52" s="42"/>
      <c r="J52" s="14"/>
    </row>
    <row r="53" spans="1:10" ht="12">
      <c r="A53" s="31"/>
      <c r="B53" s="63"/>
      <c r="C53" s="67"/>
      <c r="D53" s="56"/>
      <c r="E53" s="15" t="s">
        <v>89</v>
      </c>
      <c r="F53" s="2"/>
      <c r="G53" s="17"/>
      <c r="H53" s="15"/>
      <c r="I53" s="29"/>
      <c r="J53" s="15"/>
    </row>
    <row r="54" spans="1:10" ht="12">
      <c r="A54" s="3"/>
      <c r="B54" s="64"/>
      <c r="C54" s="64" t="s">
        <v>639</v>
      </c>
      <c r="D54" s="55"/>
      <c r="E54" s="8" t="s">
        <v>235</v>
      </c>
      <c r="F54" s="3"/>
      <c r="G54" s="10"/>
      <c r="H54" s="8"/>
      <c r="I54" s="50">
        <f>SUM(I26)</f>
        <v>9583307.77</v>
      </c>
      <c r="J54" s="72">
        <v>1</v>
      </c>
    </row>
    <row r="55" spans="1:10" ht="12">
      <c r="A55" s="35"/>
      <c r="B55" s="65"/>
      <c r="C55" s="69"/>
      <c r="D55" s="54"/>
      <c r="E55" s="5" t="s">
        <v>236</v>
      </c>
      <c r="F55" s="4"/>
      <c r="G55" s="7"/>
      <c r="H55" s="5"/>
      <c r="I55" s="27"/>
      <c r="J55" s="5"/>
    </row>
    <row r="56" spans="1:10" ht="12">
      <c r="A56" s="31"/>
      <c r="B56" s="63"/>
      <c r="C56" s="67"/>
      <c r="D56" s="56"/>
      <c r="E56" s="15" t="s">
        <v>4</v>
      </c>
      <c r="F56" s="2"/>
      <c r="G56" s="17"/>
      <c r="H56" s="15"/>
      <c r="I56" s="29"/>
      <c r="J56" s="15"/>
    </row>
    <row r="57" spans="1:10" ht="12">
      <c r="A57" s="3"/>
      <c r="B57" s="64"/>
      <c r="C57" s="68"/>
      <c r="D57" s="55"/>
      <c r="E57" s="8" t="s">
        <v>18</v>
      </c>
      <c r="F57" s="3"/>
      <c r="G57" s="10"/>
      <c r="H57" s="8"/>
      <c r="I57" s="50">
        <f>I10+I14+I17+I20+I23+I29+I32+I35+I38+I41+I44+I47</f>
        <v>81835949.16</v>
      </c>
      <c r="J57" s="72">
        <v>12</v>
      </c>
    </row>
    <row r="58" spans="1:10" ht="12">
      <c r="A58" s="35"/>
      <c r="B58" s="65"/>
      <c r="C58" s="69"/>
      <c r="D58" s="54"/>
      <c r="E58" s="5" t="s">
        <v>19</v>
      </c>
      <c r="F58" s="4"/>
      <c r="G58" s="7"/>
      <c r="H58" s="5"/>
      <c r="I58" s="27"/>
      <c r="J58" s="5"/>
    </row>
    <row r="59" spans="1:10" ht="12">
      <c r="A59" s="70"/>
      <c r="B59" s="68"/>
      <c r="C59" s="68"/>
      <c r="D59" s="55"/>
      <c r="E59" s="8"/>
      <c r="F59" s="8"/>
      <c r="G59" s="10"/>
      <c r="H59" s="8"/>
      <c r="I59" s="29"/>
      <c r="J59" s="15"/>
    </row>
    <row r="60" spans="1:10" ht="12">
      <c r="A60" s="70"/>
      <c r="B60" s="68"/>
      <c r="C60" s="68"/>
      <c r="D60" s="55"/>
      <c r="E60" s="8" t="s">
        <v>6</v>
      </c>
      <c r="F60" s="8"/>
      <c r="G60" s="10"/>
      <c r="H60" s="8"/>
      <c r="I60" s="28">
        <f>I54+I57</f>
        <v>91419256.92999999</v>
      </c>
      <c r="J60" s="8">
        <v>13</v>
      </c>
    </row>
    <row r="61" spans="1:10" ht="12">
      <c r="A61" s="70"/>
      <c r="B61" s="68"/>
      <c r="C61" s="68"/>
      <c r="D61" s="55"/>
      <c r="E61" s="8"/>
      <c r="F61" s="8"/>
      <c r="G61" s="10"/>
      <c r="H61" s="8"/>
      <c r="I61" s="27"/>
      <c r="J61" s="5"/>
    </row>
    <row r="62" spans="1:10" ht="12">
      <c r="A62" s="31"/>
      <c r="B62" s="15"/>
      <c r="C62" s="15"/>
      <c r="D62" s="16"/>
      <c r="E62" s="15"/>
      <c r="F62" s="15"/>
      <c r="G62" s="17"/>
      <c r="H62" s="15"/>
      <c r="I62" s="28"/>
      <c r="J62" s="28"/>
    </row>
    <row r="63" spans="1:10" ht="12">
      <c r="A63" s="3"/>
      <c r="B63" s="8"/>
      <c r="C63" s="8"/>
      <c r="D63" s="9"/>
      <c r="E63" s="8" t="s">
        <v>25</v>
      </c>
      <c r="F63" s="8"/>
      <c r="G63" s="10"/>
      <c r="H63" s="8"/>
      <c r="I63" s="28">
        <f>'OCTOBER 18, 2022'!I50</f>
        <v>2140634334.6299999</v>
      </c>
      <c r="J63" s="72">
        <v>93</v>
      </c>
    </row>
    <row r="64" spans="1:10" ht="12">
      <c r="A64" s="35"/>
      <c r="B64" s="5"/>
      <c r="C64" s="5"/>
      <c r="D64" s="6"/>
      <c r="E64" s="5"/>
      <c r="F64" s="5"/>
      <c r="G64" s="7"/>
      <c r="H64" s="5"/>
      <c r="I64" s="28"/>
      <c r="J64" s="28"/>
    </row>
    <row r="65" spans="1:10" ht="12">
      <c r="A65" s="31"/>
      <c r="B65" s="15"/>
      <c r="C65" s="15"/>
      <c r="D65" s="16"/>
      <c r="E65" s="15" t="s">
        <v>6</v>
      </c>
      <c r="F65" s="15"/>
      <c r="G65" s="17"/>
      <c r="H65" s="15"/>
      <c r="I65" s="29"/>
      <c r="J65" s="15"/>
    </row>
    <row r="66" spans="1:10" ht="12">
      <c r="A66" s="3"/>
      <c r="B66" s="8"/>
      <c r="C66" s="8"/>
      <c r="D66" s="9"/>
      <c r="E66" s="8" t="s">
        <v>20</v>
      </c>
      <c r="F66" s="8"/>
      <c r="G66" s="10"/>
      <c r="H66" s="8"/>
      <c r="I66" s="28">
        <f>I60+I63</f>
        <v>2232053591.56</v>
      </c>
      <c r="J66" s="101">
        <f>J60+J63</f>
        <v>106</v>
      </c>
    </row>
    <row r="67" spans="1:10" ht="12">
      <c r="A67" s="35"/>
      <c r="B67" s="5"/>
      <c r="C67" s="5"/>
      <c r="D67" s="6"/>
      <c r="E67" s="5" t="s">
        <v>21</v>
      </c>
      <c r="F67" s="5"/>
      <c r="G67" s="7"/>
      <c r="H67" s="5"/>
      <c r="I67" s="27"/>
      <c r="J67" s="5"/>
    </row>
  </sheetData>
  <sheetProtection/>
  <mergeCells count="15">
    <mergeCell ref="A1:J1"/>
    <mergeCell ref="A2:J2"/>
    <mergeCell ref="E13:E15"/>
    <mergeCell ref="E16:E18"/>
    <mergeCell ref="E19:E21"/>
    <mergeCell ref="E22:E24"/>
    <mergeCell ref="G31:G33"/>
    <mergeCell ref="E43:E45"/>
    <mergeCell ref="E46:E48"/>
    <mergeCell ref="E25:E27"/>
    <mergeCell ref="E28:E30"/>
    <mergeCell ref="E37:E39"/>
    <mergeCell ref="E40:E42"/>
    <mergeCell ref="E34:E36"/>
    <mergeCell ref="E31:E33"/>
  </mergeCells>
  <conditionalFormatting sqref="B12:C12 B45 C44">
    <cfRule type="expression" priority="276" dxfId="0" stopIfTrue="1">
      <formula>B12="County"</formula>
    </cfRule>
  </conditionalFormatting>
  <conditionalFormatting sqref="C9">
    <cfRule type="expression" priority="275" dxfId="0" stopIfTrue="1">
      <formula>C9="WBS #"</formula>
    </cfRule>
  </conditionalFormatting>
  <conditionalFormatting sqref="A10:A11">
    <cfRule type="expression" priority="274" dxfId="0" stopIfTrue="1">
      <formula>A10="RPN #"</formula>
    </cfRule>
  </conditionalFormatting>
  <conditionalFormatting sqref="D10:D11">
    <cfRule type="expression" priority="273" dxfId="0" stopIfTrue="1">
      <formula>D10="LEN"</formula>
    </cfRule>
  </conditionalFormatting>
  <conditionalFormatting sqref="D12">
    <cfRule type="expression" priority="272" dxfId="0" stopIfTrue="1">
      <formula>D12="TIP"</formula>
    </cfRule>
  </conditionalFormatting>
  <conditionalFormatting sqref="E10:E11">
    <cfRule type="expression" priority="271" dxfId="0" stopIfTrue="1">
      <formula>E10="DESC 2"</formula>
    </cfRule>
  </conditionalFormatting>
  <conditionalFormatting sqref="E12">
    <cfRule type="expression" priority="270" dxfId="0" stopIfTrue="1">
      <formula>E12="DESC 3"</formula>
    </cfRule>
  </conditionalFormatting>
  <conditionalFormatting sqref="G10:G11">
    <cfRule type="expression" priority="269" dxfId="0" stopIfTrue="1">
      <formula>G10=0</formula>
    </cfRule>
  </conditionalFormatting>
  <conditionalFormatting sqref="H9">
    <cfRule type="expression" priority="268" dxfId="0" stopIfTrue="1">
      <formula>H9="AWARDEE NAME 1"</formula>
    </cfRule>
  </conditionalFormatting>
  <conditionalFormatting sqref="H10:H11">
    <cfRule type="expression" priority="267" dxfId="0" stopIfTrue="1">
      <formula>H10="AWARDEE NAME 2"</formula>
    </cfRule>
  </conditionalFormatting>
  <conditionalFormatting sqref="H12">
    <cfRule type="expression" priority="266" dxfId="0" stopIfTrue="1">
      <formula>H12="CITY, STATE"</formula>
    </cfRule>
  </conditionalFormatting>
  <conditionalFormatting sqref="I10:I11">
    <cfRule type="expression" priority="265" dxfId="0" stopIfTrue="1">
      <formula>I10=0</formula>
    </cfRule>
  </conditionalFormatting>
  <conditionalFormatting sqref="F9">
    <cfRule type="expression" priority="264" dxfId="0" stopIfTrue="1">
      <formula>F9="?"</formula>
    </cfRule>
  </conditionalFormatting>
  <conditionalFormatting sqref="F12">
    <cfRule type="expression" priority="263" dxfId="0" stopIfTrue="1">
      <formula>F12="?"</formula>
    </cfRule>
  </conditionalFormatting>
  <conditionalFormatting sqref="I54">
    <cfRule type="expression" priority="262" dxfId="0" stopIfTrue="1">
      <formula>I54=0</formula>
    </cfRule>
  </conditionalFormatting>
  <conditionalFormatting sqref="J54">
    <cfRule type="expression" priority="261" dxfId="0" stopIfTrue="1">
      <formula>J54=0</formula>
    </cfRule>
  </conditionalFormatting>
  <conditionalFormatting sqref="J63">
    <cfRule type="expression" priority="260" dxfId="0" stopIfTrue="1">
      <formula>J63=0</formula>
    </cfRule>
  </conditionalFormatting>
  <conditionalFormatting sqref="J57">
    <cfRule type="expression" priority="259" dxfId="0" stopIfTrue="1">
      <formula>J57=0</formula>
    </cfRule>
  </conditionalFormatting>
  <conditionalFormatting sqref="I57">
    <cfRule type="expression" priority="258" dxfId="0" stopIfTrue="1">
      <formula>I57=0</formula>
    </cfRule>
  </conditionalFormatting>
  <conditionalFormatting sqref="A1:J1">
    <cfRule type="expression" priority="257" dxfId="0" stopIfTrue="1">
      <formula>SEARCH("Template",CELL("filename",A1))&gt;0</formula>
    </cfRule>
  </conditionalFormatting>
  <conditionalFormatting sqref="A2:J2">
    <cfRule type="expression" priority="256" dxfId="0" stopIfTrue="1">
      <formula>A2="LETTING OF "</formula>
    </cfRule>
  </conditionalFormatting>
  <conditionalFormatting sqref="A14">
    <cfRule type="expression" priority="255" dxfId="0" stopIfTrue="1">
      <formula>A14="RPN #"</formula>
    </cfRule>
  </conditionalFormatting>
  <conditionalFormatting sqref="D14">
    <cfRule type="expression" priority="254" dxfId="0" stopIfTrue="1">
      <formula>D14="LEN"</formula>
    </cfRule>
  </conditionalFormatting>
  <conditionalFormatting sqref="D15">
    <cfRule type="expression" priority="253" dxfId="0" stopIfTrue="1">
      <formula>D15="TIP"</formula>
    </cfRule>
  </conditionalFormatting>
  <conditionalFormatting sqref="E13">
    <cfRule type="expression" priority="252" dxfId="0" stopIfTrue="1">
      <formula>E13="DESC 1"</formula>
    </cfRule>
  </conditionalFormatting>
  <conditionalFormatting sqref="G14">
    <cfRule type="expression" priority="249" dxfId="0" stopIfTrue="1">
      <formula>G14=0</formula>
    </cfRule>
  </conditionalFormatting>
  <conditionalFormatting sqref="H13">
    <cfRule type="expression" priority="248" dxfId="0" stopIfTrue="1">
      <formula>H13="AWARDEE NAME 1"</formula>
    </cfRule>
  </conditionalFormatting>
  <conditionalFormatting sqref="H14">
    <cfRule type="expression" priority="247" dxfId="0" stopIfTrue="1">
      <formula>H14="AWARDEE NAME 2"</formula>
    </cfRule>
  </conditionalFormatting>
  <conditionalFormatting sqref="H15">
    <cfRule type="expression" priority="246" dxfId="0" stopIfTrue="1">
      <formula>H15="CITY, STATE"</formula>
    </cfRule>
  </conditionalFormatting>
  <conditionalFormatting sqref="I14">
    <cfRule type="expression" priority="245" dxfId="0" stopIfTrue="1">
      <formula>I14=0</formula>
    </cfRule>
  </conditionalFormatting>
  <conditionalFormatting sqref="F13">
    <cfRule type="expression" priority="244" dxfId="0" stopIfTrue="1">
      <formula>F13="?"</formula>
    </cfRule>
  </conditionalFormatting>
  <conditionalFormatting sqref="F15">
    <cfRule type="expression" priority="243" dxfId="0" stopIfTrue="1">
      <formula>F15="?"</formula>
    </cfRule>
  </conditionalFormatting>
  <conditionalFormatting sqref="A17">
    <cfRule type="expression" priority="242" dxfId="0" stopIfTrue="1">
      <formula>A17="RPN #"</formula>
    </cfRule>
  </conditionalFormatting>
  <conditionalFormatting sqref="D17">
    <cfRule type="expression" priority="241" dxfId="0" stopIfTrue="1">
      <formula>D17="LEN"</formula>
    </cfRule>
  </conditionalFormatting>
  <conditionalFormatting sqref="D18">
    <cfRule type="expression" priority="240" dxfId="0" stopIfTrue="1">
      <formula>D18="TIP"</formula>
    </cfRule>
  </conditionalFormatting>
  <conditionalFormatting sqref="E16">
    <cfRule type="expression" priority="239" dxfId="0" stopIfTrue="1">
      <formula>E16="DESC 1"</formula>
    </cfRule>
  </conditionalFormatting>
  <conditionalFormatting sqref="G17">
    <cfRule type="expression" priority="236" dxfId="0" stopIfTrue="1">
      <formula>G17=0</formula>
    </cfRule>
  </conditionalFormatting>
  <conditionalFormatting sqref="H16">
    <cfRule type="expression" priority="235" dxfId="0" stopIfTrue="1">
      <formula>H16="AWARDEE NAME 1"</formula>
    </cfRule>
  </conditionalFormatting>
  <conditionalFormatting sqref="H17">
    <cfRule type="expression" priority="234" dxfId="0" stopIfTrue="1">
      <formula>H17="AWARDEE NAME 2"</formula>
    </cfRule>
  </conditionalFormatting>
  <conditionalFormatting sqref="H18">
    <cfRule type="expression" priority="233" dxfId="0" stopIfTrue="1">
      <formula>H18="CITY, STATE"</formula>
    </cfRule>
  </conditionalFormatting>
  <conditionalFormatting sqref="I17">
    <cfRule type="expression" priority="232" dxfId="0" stopIfTrue="1">
      <formula>I17=0</formula>
    </cfRule>
  </conditionalFormatting>
  <conditionalFormatting sqref="F16">
    <cfRule type="expression" priority="231" dxfId="0" stopIfTrue="1">
      <formula>F16="?"</formula>
    </cfRule>
  </conditionalFormatting>
  <conditionalFormatting sqref="F18">
    <cfRule type="expression" priority="230" dxfId="0" stopIfTrue="1">
      <formula>F18="?"</formula>
    </cfRule>
  </conditionalFormatting>
  <conditionalFormatting sqref="A20">
    <cfRule type="expression" priority="229" dxfId="0" stopIfTrue="1">
      <formula>A20="RPN #"</formula>
    </cfRule>
  </conditionalFormatting>
  <conditionalFormatting sqref="E19">
    <cfRule type="expression" priority="227" dxfId="0" stopIfTrue="1">
      <formula>E19="DESC 1"</formula>
    </cfRule>
  </conditionalFormatting>
  <conditionalFormatting sqref="G20">
    <cfRule type="expression" priority="224" dxfId="0" stopIfTrue="1">
      <formula>G20=0</formula>
    </cfRule>
  </conditionalFormatting>
  <conditionalFormatting sqref="I20">
    <cfRule type="expression" priority="223" dxfId="0" stopIfTrue="1">
      <formula>I20=0</formula>
    </cfRule>
  </conditionalFormatting>
  <conditionalFormatting sqref="F19">
    <cfRule type="expression" priority="222" dxfId="0" stopIfTrue="1">
      <formula>F19="?"</formula>
    </cfRule>
  </conditionalFormatting>
  <conditionalFormatting sqref="F21">
    <cfRule type="expression" priority="221" dxfId="0" stopIfTrue="1">
      <formula>F21="?"</formula>
    </cfRule>
  </conditionalFormatting>
  <conditionalFormatting sqref="A23">
    <cfRule type="expression" priority="220" dxfId="0" stopIfTrue="1">
      <formula>A23="RPN #"</formula>
    </cfRule>
  </conditionalFormatting>
  <conditionalFormatting sqref="D23">
    <cfRule type="expression" priority="219" dxfId="0" stopIfTrue="1">
      <formula>D23="LEN"</formula>
    </cfRule>
  </conditionalFormatting>
  <conditionalFormatting sqref="D24">
    <cfRule type="expression" priority="218" dxfId="0" stopIfTrue="1">
      <formula>D24="TIP"</formula>
    </cfRule>
  </conditionalFormatting>
  <conditionalFormatting sqref="E22">
    <cfRule type="expression" priority="217" dxfId="0" stopIfTrue="1">
      <formula>E22="DESC 1"</formula>
    </cfRule>
  </conditionalFormatting>
  <conditionalFormatting sqref="G23">
    <cfRule type="expression" priority="214" dxfId="0" stopIfTrue="1">
      <formula>G23=0</formula>
    </cfRule>
  </conditionalFormatting>
  <conditionalFormatting sqref="H22">
    <cfRule type="expression" priority="213" dxfId="0" stopIfTrue="1">
      <formula>H22="AWARDEE NAME 1"</formula>
    </cfRule>
  </conditionalFormatting>
  <conditionalFormatting sqref="H23">
    <cfRule type="expression" priority="212" dxfId="0" stopIfTrue="1">
      <formula>H23="AWARDEE NAME 2"</formula>
    </cfRule>
  </conditionalFormatting>
  <conditionalFormatting sqref="H24">
    <cfRule type="expression" priority="211" dxfId="0" stopIfTrue="1">
      <formula>H24="CITY, STATE"</formula>
    </cfRule>
  </conditionalFormatting>
  <conditionalFormatting sqref="I23">
    <cfRule type="expression" priority="210" dxfId="0" stopIfTrue="1">
      <formula>I23=0</formula>
    </cfRule>
  </conditionalFormatting>
  <conditionalFormatting sqref="F22">
    <cfRule type="expression" priority="209" dxfId="0" stopIfTrue="1">
      <formula>F22="?"</formula>
    </cfRule>
  </conditionalFormatting>
  <conditionalFormatting sqref="F24">
    <cfRule type="expression" priority="208" dxfId="0" stopIfTrue="1">
      <formula>F24="?"</formula>
    </cfRule>
  </conditionalFormatting>
  <conditionalFormatting sqref="A26">
    <cfRule type="expression" priority="207" dxfId="0" stopIfTrue="1">
      <formula>A26="RPN #"</formula>
    </cfRule>
  </conditionalFormatting>
  <conditionalFormatting sqref="D26">
    <cfRule type="expression" priority="206" dxfId="0" stopIfTrue="1">
      <formula>D26="LEN"</formula>
    </cfRule>
  </conditionalFormatting>
  <conditionalFormatting sqref="D27">
    <cfRule type="expression" priority="205" dxfId="0" stopIfTrue="1">
      <formula>D27="TIP"</formula>
    </cfRule>
  </conditionalFormatting>
  <conditionalFormatting sqref="E25">
    <cfRule type="expression" priority="204" dxfId="0" stopIfTrue="1">
      <formula>E25="DESC 1"</formula>
    </cfRule>
  </conditionalFormatting>
  <conditionalFormatting sqref="G26">
    <cfRule type="expression" priority="201" dxfId="0" stopIfTrue="1">
      <formula>G26=0</formula>
    </cfRule>
  </conditionalFormatting>
  <conditionalFormatting sqref="H25">
    <cfRule type="expression" priority="200" dxfId="0" stopIfTrue="1">
      <formula>H25="AWARDEE NAME 1"</formula>
    </cfRule>
  </conditionalFormatting>
  <conditionalFormatting sqref="H26">
    <cfRule type="expression" priority="198" dxfId="0" stopIfTrue="1">
      <formula>H26="CITY, STATE"</formula>
    </cfRule>
  </conditionalFormatting>
  <conditionalFormatting sqref="I26">
    <cfRule type="expression" priority="197" dxfId="0" stopIfTrue="1">
      <formula>I26=0</formula>
    </cfRule>
  </conditionalFormatting>
  <conditionalFormatting sqref="F25">
    <cfRule type="expression" priority="196" dxfId="0" stopIfTrue="1">
      <formula>F25="?"</formula>
    </cfRule>
  </conditionalFormatting>
  <conditionalFormatting sqref="F27">
    <cfRule type="expression" priority="195" dxfId="0" stopIfTrue="1">
      <formula>F27="?"</formula>
    </cfRule>
  </conditionalFormatting>
  <conditionalFormatting sqref="A29">
    <cfRule type="expression" priority="194" dxfId="0" stopIfTrue="1">
      <formula>A29="RPN #"</formula>
    </cfRule>
  </conditionalFormatting>
  <conditionalFormatting sqref="D30">
    <cfRule type="expression" priority="192" dxfId="0" stopIfTrue="1">
      <formula>D30="TIP"</formula>
    </cfRule>
  </conditionalFormatting>
  <conditionalFormatting sqref="E28">
    <cfRule type="expression" priority="191" dxfId="0" stopIfTrue="1">
      <formula>E28="DESC 1"</formula>
    </cfRule>
  </conditionalFormatting>
  <conditionalFormatting sqref="G29">
    <cfRule type="expression" priority="188" dxfId="0" stopIfTrue="1">
      <formula>G29=0</formula>
    </cfRule>
  </conditionalFormatting>
  <conditionalFormatting sqref="I29">
    <cfRule type="expression" priority="187" dxfId="0" stopIfTrue="1">
      <formula>I29=0</formula>
    </cfRule>
  </conditionalFormatting>
  <conditionalFormatting sqref="F28">
    <cfRule type="expression" priority="186" dxfId="0" stopIfTrue="1">
      <formula>F28="?"</formula>
    </cfRule>
  </conditionalFormatting>
  <conditionalFormatting sqref="F30">
    <cfRule type="expression" priority="185" dxfId="0" stopIfTrue="1">
      <formula>F30="?"</formula>
    </cfRule>
  </conditionalFormatting>
  <conditionalFormatting sqref="B54:C54">
    <cfRule type="expression" priority="171" dxfId="0" stopIfTrue="1">
      <formula>B54="FED CODE"</formula>
    </cfRule>
  </conditionalFormatting>
  <conditionalFormatting sqref="B10:B11">
    <cfRule type="expression" priority="170" dxfId="0" stopIfTrue="1">
      <formula>B10="FA #"</formula>
    </cfRule>
  </conditionalFormatting>
  <conditionalFormatting sqref="B15:C15 B18:C18 C21 B24:C24 B27:C27 B30:C30 B36:C36 B39:C39 B42:C42 B48:C48 B33:C33">
    <cfRule type="expression" priority="169" dxfId="0" stopIfTrue="1">
      <formula>B15="County"</formula>
    </cfRule>
  </conditionalFormatting>
  <conditionalFormatting sqref="B13:C13 B16:C16 B19:C19 B22:C22 B25:C25 B28:C28">
    <cfRule type="expression" priority="168" dxfId="0" stopIfTrue="1">
      <formula>B13="WBS #"</formula>
    </cfRule>
  </conditionalFormatting>
  <conditionalFormatting sqref="B14 B17 B20 B23 B26 B29">
    <cfRule type="expression" priority="167" dxfId="0" stopIfTrue="1">
      <formula>B14="FA #"</formula>
    </cfRule>
  </conditionalFormatting>
  <conditionalFormatting sqref="C29">
    <cfRule type="expression" priority="165" dxfId="0" stopIfTrue="1">
      <formula>C29="FED CODE"</formula>
    </cfRule>
  </conditionalFormatting>
  <conditionalFormatting sqref="C25">
    <cfRule type="expression" priority="164" dxfId="0" stopIfTrue="1">
      <formula>C25="FED CODE"</formula>
    </cfRule>
  </conditionalFormatting>
  <conditionalFormatting sqref="C23">
    <cfRule type="expression" priority="163" dxfId="0" stopIfTrue="1">
      <formula>C23="FED CODE"</formula>
    </cfRule>
  </conditionalFormatting>
  <conditionalFormatting sqref="C20">
    <cfRule type="expression" priority="162" dxfId="0" stopIfTrue="1">
      <formula>C20="FED CODE"</formula>
    </cfRule>
  </conditionalFormatting>
  <conditionalFormatting sqref="C17">
    <cfRule type="expression" priority="161" dxfId="0" stopIfTrue="1">
      <formula>C17="FED CODE"</formula>
    </cfRule>
  </conditionalFormatting>
  <conditionalFormatting sqref="C10:C11">
    <cfRule type="expression" priority="160" dxfId="0" stopIfTrue="1">
      <formula>C10="FED CODE"</formula>
    </cfRule>
  </conditionalFormatting>
  <conditionalFormatting sqref="C14">
    <cfRule type="expression" priority="159" dxfId="0" stopIfTrue="1">
      <formula>C14="FED CODE"</formula>
    </cfRule>
  </conditionalFormatting>
  <conditionalFormatting sqref="H20">
    <cfRule type="expression" priority="157" dxfId="0" stopIfTrue="1">
      <formula>H20="AWARDEE NAME 2"</formula>
    </cfRule>
  </conditionalFormatting>
  <conditionalFormatting sqref="E9">
    <cfRule type="expression" priority="156" dxfId="0" stopIfTrue="1">
      <formula>E9="DESC 1"</formula>
    </cfRule>
  </conditionalFormatting>
  <conditionalFormatting sqref="E53">
    <cfRule type="expression" priority="155" dxfId="0" stopIfTrue="1">
      <formula>E53="FED TYPE 1"</formula>
    </cfRule>
  </conditionalFormatting>
  <conditionalFormatting sqref="E54">
    <cfRule type="expression" priority="154" dxfId="0" stopIfTrue="1">
      <formula>E54="FED TYPE 2"</formula>
    </cfRule>
  </conditionalFormatting>
  <conditionalFormatting sqref="B21">
    <cfRule type="expression" priority="153" dxfId="0" stopIfTrue="1">
      <formula>B21="County"</formula>
    </cfRule>
  </conditionalFormatting>
  <conditionalFormatting sqref="H19">
    <cfRule type="expression" priority="152" dxfId="0" stopIfTrue="1">
      <formula>H19="AWARDEE NAME 1"</formula>
    </cfRule>
  </conditionalFormatting>
  <conditionalFormatting sqref="H21">
    <cfRule type="expression" priority="151" dxfId="0" stopIfTrue="1">
      <formula>H21="CITY, STATE"</formula>
    </cfRule>
  </conditionalFormatting>
  <conditionalFormatting sqref="H29">
    <cfRule type="expression" priority="150" dxfId="0" stopIfTrue="1">
      <formula>H29="AWARDEE NAME 2"</formula>
    </cfRule>
  </conditionalFormatting>
  <conditionalFormatting sqref="H28">
    <cfRule type="expression" priority="149" dxfId="0" stopIfTrue="1">
      <formula>H28="AWARDEE NAME 1"</formula>
    </cfRule>
  </conditionalFormatting>
  <conditionalFormatting sqref="H30">
    <cfRule type="expression" priority="148" dxfId="0" stopIfTrue="1">
      <formula>H30="CITY, STATE"</formula>
    </cfRule>
  </conditionalFormatting>
  <conditionalFormatting sqref="J14">
    <cfRule type="expression" priority="147" dxfId="0" stopIfTrue="1">
      <formula>J14&gt;NOW()</formula>
    </cfRule>
  </conditionalFormatting>
  <conditionalFormatting sqref="J23">
    <cfRule type="expression" priority="146" dxfId="0" stopIfTrue="1">
      <formula>J23&gt;NOW()</formula>
    </cfRule>
  </conditionalFormatting>
  <conditionalFormatting sqref="J10:J11">
    <cfRule type="expression" priority="145" dxfId="0" stopIfTrue="1">
      <formula>J10&gt;NOW()</formula>
    </cfRule>
  </conditionalFormatting>
  <conditionalFormatting sqref="J26">
    <cfRule type="expression" priority="144" dxfId="0" stopIfTrue="1">
      <formula>J26&gt;NOW()</formula>
    </cfRule>
  </conditionalFormatting>
  <conditionalFormatting sqref="J20">
    <cfRule type="expression" priority="142" dxfId="0" stopIfTrue="1">
      <formula>J20&gt;NOW()</formula>
    </cfRule>
  </conditionalFormatting>
  <conditionalFormatting sqref="J17">
    <cfRule type="expression" priority="141" dxfId="0" stopIfTrue="1">
      <formula>J17&gt;NOW()</formula>
    </cfRule>
  </conditionalFormatting>
  <conditionalFormatting sqref="J29">
    <cfRule type="expression" priority="140" dxfId="0" stopIfTrue="1">
      <formula>J29&gt;NOW()</formula>
    </cfRule>
  </conditionalFormatting>
  <conditionalFormatting sqref="A35">
    <cfRule type="expression" priority="139" dxfId="0" stopIfTrue="1">
      <formula>A35="RPN #"</formula>
    </cfRule>
  </conditionalFormatting>
  <conditionalFormatting sqref="D36">
    <cfRule type="expression" priority="137" dxfId="0" stopIfTrue="1">
      <formula>D36="TIP"</formula>
    </cfRule>
  </conditionalFormatting>
  <conditionalFormatting sqref="E34">
    <cfRule type="expression" priority="136" dxfId="0" stopIfTrue="1">
      <formula>E34="DESC 1"</formula>
    </cfRule>
  </conditionalFormatting>
  <conditionalFormatting sqref="G35">
    <cfRule type="expression" priority="133" dxfId="0" stopIfTrue="1">
      <formula>G35=0</formula>
    </cfRule>
  </conditionalFormatting>
  <conditionalFormatting sqref="H34">
    <cfRule type="expression" priority="132" dxfId="0" stopIfTrue="1">
      <formula>H34="AWARDEE NAME 1"</formula>
    </cfRule>
  </conditionalFormatting>
  <conditionalFormatting sqref="H35">
    <cfRule type="expression" priority="131" dxfId="0" stopIfTrue="1">
      <formula>H35="AWARDEE NAME 2"</formula>
    </cfRule>
  </conditionalFormatting>
  <conditionalFormatting sqref="H36">
    <cfRule type="expression" priority="130" dxfId="0" stopIfTrue="1">
      <formula>H36="CITY, STATE"</formula>
    </cfRule>
  </conditionalFormatting>
  <conditionalFormatting sqref="I35">
    <cfRule type="expression" priority="129" dxfId="0" stopIfTrue="1">
      <formula>I35=0</formula>
    </cfRule>
  </conditionalFormatting>
  <conditionalFormatting sqref="F34">
    <cfRule type="expression" priority="128" dxfId="0" stopIfTrue="1">
      <formula>F34="?"</formula>
    </cfRule>
  </conditionalFormatting>
  <conditionalFormatting sqref="F36">
    <cfRule type="expression" priority="127" dxfId="0" stopIfTrue="1">
      <formula>F36="?"</formula>
    </cfRule>
  </conditionalFormatting>
  <conditionalFormatting sqref="B34:C34">
    <cfRule type="expression" priority="126" dxfId="0" stopIfTrue="1">
      <formula>B34="WBS #"</formula>
    </cfRule>
  </conditionalFormatting>
  <conditionalFormatting sqref="B35">
    <cfRule type="expression" priority="125" dxfId="0" stopIfTrue="1">
      <formula>B35="FA #"</formula>
    </cfRule>
  </conditionalFormatting>
  <conditionalFormatting sqref="C35">
    <cfRule type="expression" priority="124" dxfId="0" stopIfTrue="1">
      <formula>C35="FED CODE"</formula>
    </cfRule>
  </conditionalFormatting>
  <conditionalFormatting sqref="J35">
    <cfRule type="expression" priority="123" dxfId="0" stopIfTrue="1">
      <formula>J35&gt;NOW()</formula>
    </cfRule>
  </conditionalFormatting>
  <conditionalFormatting sqref="A38">
    <cfRule type="expression" priority="105" dxfId="0" stopIfTrue="1">
      <formula>A38="RPN #"</formula>
    </cfRule>
  </conditionalFormatting>
  <conditionalFormatting sqref="D38">
    <cfRule type="expression" priority="104" dxfId="0" stopIfTrue="1">
      <formula>D38="LEN"</formula>
    </cfRule>
  </conditionalFormatting>
  <conditionalFormatting sqref="D39 D45 D48">
    <cfRule type="expression" priority="103" dxfId="0" stopIfTrue="1">
      <formula>D39="TIP"</formula>
    </cfRule>
  </conditionalFormatting>
  <conditionalFormatting sqref="G38">
    <cfRule type="expression" priority="99" dxfId="0" stopIfTrue="1">
      <formula>G38=0</formula>
    </cfRule>
  </conditionalFormatting>
  <conditionalFormatting sqref="H37">
    <cfRule type="expression" priority="98" dxfId="0" stopIfTrue="1">
      <formula>H37="AWARDEE NAME 1"</formula>
    </cfRule>
  </conditionalFormatting>
  <conditionalFormatting sqref="H38">
    <cfRule type="expression" priority="97" dxfId="0" stopIfTrue="1">
      <formula>H38="AWARDEE NAME 2"</formula>
    </cfRule>
  </conditionalFormatting>
  <conditionalFormatting sqref="H39 H42 H45 H48">
    <cfRule type="expression" priority="96" dxfId="0" stopIfTrue="1">
      <formula>H39="CITY, STATE"</formula>
    </cfRule>
  </conditionalFormatting>
  <conditionalFormatting sqref="I38">
    <cfRule type="expression" priority="95" dxfId="0" stopIfTrue="1">
      <formula>I38=0</formula>
    </cfRule>
  </conditionalFormatting>
  <conditionalFormatting sqref="F37">
    <cfRule type="expression" priority="94" dxfId="0" stopIfTrue="1">
      <formula>F37="?"</formula>
    </cfRule>
  </conditionalFormatting>
  <conditionalFormatting sqref="F39 F42 F45 F48">
    <cfRule type="expression" priority="93" dxfId="0" stopIfTrue="1">
      <formula>F39="?"</formula>
    </cfRule>
  </conditionalFormatting>
  <conditionalFormatting sqref="B37:C37">
    <cfRule type="expression" priority="92" dxfId="0" stopIfTrue="1">
      <formula>B37="WBS #"</formula>
    </cfRule>
  </conditionalFormatting>
  <conditionalFormatting sqref="B38">
    <cfRule type="expression" priority="91" dxfId="0" stopIfTrue="1">
      <formula>B38="FA #"</formula>
    </cfRule>
  </conditionalFormatting>
  <conditionalFormatting sqref="C38">
    <cfRule type="expression" priority="90" dxfId="0" stopIfTrue="1">
      <formula>C38="FED CODE"</formula>
    </cfRule>
  </conditionalFormatting>
  <conditionalFormatting sqref="J38">
    <cfRule type="expression" priority="89" dxfId="0" stopIfTrue="1">
      <formula>J38&gt;NOW()</formula>
    </cfRule>
  </conditionalFormatting>
  <conditionalFormatting sqref="A41">
    <cfRule type="expression" priority="88" dxfId="0" stopIfTrue="1">
      <formula>A41="RPN #"</formula>
    </cfRule>
  </conditionalFormatting>
  <conditionalFormatting sqref="D41">
    <cfRule type="expression" priority="87" dxfId="0" stopIfTrue="1">
      <formula>D41="LEN"</formula>
    </cfRule>
  </conditionalFormatting>
  <conditionalFormatting sqref="E40">
    <cfRule type="expression" priority="86" dxfId="0" stopIfTrue="1">
      <formula>E40="DESC 1"</formula>
    </cfRule>
  </conditionalFormatting>
  <conditionalFormatting sqref="G41">
    <cfRule type="expression" priority="84" dxfId="0" stopIfTrue="1">
      <formula>G41=0</formula>
    </cfRule>
  </conditionalFormatting>
  <conditionalFormatting sqref="H40">
    <cfRule type="expression" priority="83" dxfId="0" stopIfTrue="1">
      <formula>H40="AWARDEE NAME 1"</formula>
    </cfRule>
  </conditionalFormatting>
  <conditionalFormatting sqref="H41">
    <cfRule type="expression" priority="82" dxfId="0" stopIfTrue="1">
      <formula>H41="AWARDEE NAME 2"</formula>
    </cfRule>
  </conditionalFormatting>
  <conditionalFormatting sqref="I41">
    <cfRule type="expression" priority="81" dxfId="0" stopIfTrue="1">
      <formula>I41=0</formula>
    </cfRule>
  </conditionalFormatting>
  <conditionalFormatting sqref="F40">
    <cfRule type="expression" priority="80" dxfId="0" stopIfTrue="1">
      <formula>F40="?"</formula>
    </cfRule>
  </conditionalFormatting>
  <conditionalFormatting sqref="B40:C40">
    <cfRule type="expression" priority="79" dxfId="0" stopIfTrue="1">
      <formula>B40="WBS #"</formula>
    </cfRule>
  </conditionalFormatting>
  <conditionalFormatting sqref="B41">
    <cfRule type="expression" priority="78" dxfId="0" stopIfTrue="1">
      <formula>B41="FA #"</formula>
    </cfRule>
  </conditionalFormatting>
  <conditionalFormatting sqref="C41">
    <cfRule type="expression" priority="77" dxfId="0" stopIfTrue="1">
      <formula>C41="FED CODE"</formula>
    </cfRule>
  </conditionalFormatting>
  <conditionalFormatting sqref="J41">
    <cfRule type="expression" priority="76" dxfId="0" stopIfTrue="1">
      <formula>J41&gt;NOW()</formula>
    </cfRule>
  </conditionalFormatting>
  <conditionalFormatting sqref="A44">
    <cfRule type="expression" priority="75" dxfId="0" stopIfTrue="1">
      <formula>A44="RPN #"</formula>
    </cfRule>
  </conditionalFormatting>
  <conditionalFormatting sqref="D44">
    <cfRule type="expression" priority="74" dxfId="0" stopIfTrue="1">
      <formula>D44="LEN"</formula>
    </cfRule>
  </conditionalFormatting>
  <conditionalFormatting sqref="E43">
    <cfRule type="expression" priority="73" dxfId="0" stopIfTrue="1">
      <formula>E43="DESC 1"</formula>
    </cfRule>
  </conditionalFormatting>
  <conditionalFormatting sqref="G44">
    <cfRule type="expression" priority="71" dxfId="0" stopIfTrue="1">
      <formula>G44=0</formula>
    </cfRule>
  </conditionalFormatting>
  <conditionalFormatting sqref="H43">
    <cfRule type="expression" priority="70" dxfId="0" stopIfTrue="1">
      <formula>H43="AWARDEE NAME 1"</formula>
    </cfRule>
  </conditionalFormatting>
  <conditionalFormatting sqref="H44">
    <cfRule type="expression" priority="69" dxfId="0" stopIfTrue="1">
      <formula>H44="AWARDEE NAME 2"</formula>
    </cfRule>
  </conditionalFormatting>
  <conditionalFormatting sqref="I44">
    <cfRule type="expression" priority="68" dxfId="0" stopIfTrue="1">
      <formula>I44=0</formula>
    </cfRule>
  </conditionalFormatting>
  <conditionalFormatting sqref="F43">
    <cfRule type="expression" priority="67" dxfId="0" stopIfTrue="1">
      <formula>F43="?"</formula>
    </cfRule>
  </conditionalFormatting>
  <conditionalFormatting sqref="B43:C43">
    <cfRule type="expression" priority="66" dxfId="0" stopIfTrue="1">
      <formula>B43="WBS #"</formula>
    </cfRule>
  </conditionalFormatting>
  <conditionalFormatting sqref="B44">
    <cfRule type="expression" priority="65" dxfId="0" stopIfTrue="1">
      <formula>B44="FA #"</formula>
    </cfRule>
  </conditionalFormatting>
  <conditionalFormatting sqref="J44">
    <cfRule type="expression" priority="63" dxfId="0" stopIfTrue="1">
      <formula>J44&gt;NOW()</formula>
    </cfRule>
  </conditionalFormatting>
  <conditionalFormatting sqref="A47">
    <cfRule type="expression" priority="62" dxfId="0" stopIfTrue="1">
      <formula>A47="RPN #"</formula>
    </cfRule>
  </conditionalFormatting>
  <conditionalFormatting sqref="D47">
    <cfRule type="expression" priority="61" dxfId="0" stopIfTrue="1">
      <formula>D47="LEN"</formula>
    </cfRule>
  </conditionalFormatting>
  <conditionalFormatting sqref="E46">
    <cfRule type="expression" priority="60" dxfId="0" stopIfTrue="1">
      <formula>E46="DESC 1"</formula>
    </cfRule>
  </conditionalFormatting>
  <conditionalFormatting sqref="G47">
    <cfRule type="expression" priority="58" dxfId="0" stopIfTrue="1">
      <formula>G47=0</formula>
    </cfRule>
  </conditionalFormatting>
  <conditionalFormatting sqref="H46">
    <cfRule type="expression" priority="57" dxfId="0" stopIfTrue="1">
      <formula>H46="AWARDEE NAME 1"</formula>
    </cfRule>
  </conditionalFormatting>
  <conditionalFormatting sqref="H47">
    <cfRule type="expression" priority="56" dxfId="0" stopIfTrue="1">
      <formula>H47="AWARDEE NAME 2"</formula>
    </cfRule>
  </conditionalFormatting>
  <conditionalFormatting sqref="I47">
    <cfRule type="expression" priority="55" dxfId="0" stopIfTrue="1">
      <formula>I47=0</formula>
    </cfRule>
  </conditionalFormatting>
  <conditionalFormatting sqref="F46">
    <cfRule type="expression" priority="54" dxfId="0" stopIfTrue="1">
      <formula>F46="?"</formula>
    </cfRule>
  </conditionalFormatting>
  <conditionalFormatting sqref="B46:C46">
    <cfRule type="expression" priority="53" dxfId="0" stopIfTrue="1">
      <formula>B46="WBS #"</formula>
    </cfRule>
  </conditionalFormatting>
  <conditionalFormatting sqref="B47">
    <cfRule type="expression" priority="52" dxfId="0" stopIfTrue="1">
      <formula>B47="FA #"</formula>
    </cfRule>
  </conditionalFormatting>
  <conditionalFormatting sqref="C47">
    <cfRule type="expression" priority="51" dxfId="0" stopIfTrue="1">
      <formula>C47="FED CODE"</formula>
    </cfRule>
  </conditionalFormatting>
  <conditionalFormatting sqref="J47">
    <cfRule type="expression" priority="50" dxfId="0" stopIfTrue="1">
      <formula>J47&gt;NOW()</formula>
    </cfRule>
  </conditionalFormatting>
  <conditionalFormatting sqref="A32">
    <cfRule type="expression" priority="13" dxfId="0" stopIfTrue="1">
      <formula>A32="RPN #"</formula>
    </cfRule>
  </conditionalFormatting>
  <conditionalFormatting sqref="D32">
    <cfRule type="expression" priority="12" dxfId="0" stopIfTrue="1">
      <formula>D32="LEN"</formula>
    </cfRule>
  </conditionalFormatting>
  <conditionalFormatting sqref="D33">
    <cfRule type="expression" priority="11" dxfId="0" stopIfTrue="1">
      <formula>D33="TIP"</formula>
    </cfRule>
  </conditionalFormatting>
  <conditionalFormatting sqref="G31">
    <cfRule type="expression" priority="10" dxfId="0" stopIfTrue="1">
      <formula>G31=0</formula>
    </cfRule>
  </conditionalFormatting>
  <conditionalFormatting sqref="H31">
    <cfRule type="expression" priority="9" dxfId="0" stopIfTrue="1">
      <formula>H31="AWARDEE NAME 1"</formula>
    </cfRule>
  </conditionalFormatting>
  <conditionalFormatting sqref="H32">
    <cfRule type="expression" priority="8" dxfId="0" stopIfTrue="1">
      <formula>H32="CITY, STATE"</formula>
    </cfRule>
  </conditionalFormatting>
  <conditionalFormatting sqref="I32">
    <cfRule type="expression" priority="7" dxfId="0" stopIfTrue="1">
      <formula>I32=0</formula>
    </cfRule>
  </conditionalFormatting>
  <conditionalFormatting sqref="F31">
    <cfRule type="expression" priority="6" dxfId="0" stopIfTrue="1">
      <formula>F31="?"</formula>
    </cfRule>
  </conditionalFormatting>
  <conditionalFormatting sqref="F33">
    <cfRule type="expression" priority="5" dxfId="0" stopIfTrue="1">
      <formula>F33="?"</formula>
    </cfRule>
  </conditionalFormatting>
  <conditionalFormatting sqref="B31:C31">
    <cfRule type="expression" priority="4" dxfId="0" stopIfTrue="1">
      <formula>B31="WBS #"</formula>
    </cfRule>
  </conditionalFormatting>
  <conditionalFormatting sqref="B32">
    <cfRule type="expression" priority="3" dxfId="0" stopIfTrue="1">
      <formula>B32="FA #"</formula>
    </cfRule>
  </conditionalFormatting>
  <conditionalFormatting sqref="C32">
    <cfRule type="expression" priority="2" dxfId="0" stopIfTrue="1">
      <formula>C32="FED CODE"</formula>
    </cfRule>
  </conditionalFormatting>
  <conditionalFormatting sqref="J32">
    <cfRule type="expression" priority="1" dxfId="0" stopIfTrue="1">
      <formula>J32&gt;NOW()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45">
      <selection activeCell="O66" sqref="O65:O66"/>
    </sheetView>
  </sheetViews>
  <sheetFormatPr defaultColWidth="9.140625" defaultRowHeight="12.75"/>
  <cols>
    <col min="1" max="1" width="4.57421875" style="0" bestFit="1" customWidth="1"/>
    <col min="2" max="2" width="21.00390625" style="0" customWidth="1"/>
    <col min="3" max="3" width="9.00390625" style="0" bestFit="1" customWidth="1"/>
    <col min="4" max="4" width="8.57421875" style="0" bestFit="1" customWidth="1"/>
    <col min="5" max="5" width="27.57421875" style="0" bestFit="1" customWidth="1"/>
    <col min="6" max="6" width="2.421875" style="0" bestFit="1" customWidth="1"/>
    <col min="7" max="7" width="13.421875" style="0" bestFit="1" customWidth="1"/>
    <col min="8" max="8" width="34.421875" style="0" bestFit="1" customWidth="1"/>
    <col min="9" max="9" width="16.421875" style="0" customWidth="1"/>
    <col min="10" max="10" width="9.57421875" style="0" customWidth="1"/>
  </cols>
  <sheetData>
    <row r="1" spans="1:10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40" t="s">
        <v>706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2">
      <c r="A3" s="18"/>
      <c r="B3" s="18"/>
      <c r="C3" s="18"/>
      <c r="D3" s="44"/>
      <c r="E3" s="18"/>
      <c r="F3" s="45"/>
      <c r="G3" s="45"/>
      <c r="H3" s="45"/>
      <c r="I3" s="18"/>
      <c r="J3" s="18"/>
    </row>
    <row r="4" spans="1:10" ht="12">
      <c r="A4" s="18"/>
      <c r="B4" s="18"/>
      <c r="C4" s="18"/>
      <c r="D4" s="44"/>
      <c r="E4" s="18"/>
      <c r="F4" s="18"/>
      <c r="G4" s="18"/>
      <c r="H4" s="18"/>
      <c r="I4" s="18"/>
      <c r="J4" s="18"/>
    </row>
    <row r="5" spans="1:10" ht="12">
      <c r="A5" s="18"/>
      <c r="B5" s="18"/>
      <c r="C5" s="18"/>
      <c r="D5" s="44"/>
      <c r="E5" s="18"/>
      <c r="F5" s="18"/>
      <c r="G5" s="18"/>
      <c r="H5" s="18"/>
      <c r="I5" s="18"/>
      <c r="J5" s="18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ht="12">
      <c r="A9" s="31"/>
      <c r="B9" s="102" t="s">
        <v>656</v>
      </c>
      <c r="C9" s="66"/>
      <c r="D9" s="16"/>
      <c r="E9" s="145" t="s">
        <v>618</v>
      </c>
      <c r="F9" s="3" t="s">
        <v>9</v>
      </c>
      <c r="G9" s="49"/>
      <c r="H9" s="2" t="s">
        <v>233</v>
      </c>
      <c r="I9" s="46"/>
      <c r="J9" s="2"/>
    </row>
    <row r="10" spans="1:10" ht="12">
      <c r="A10" s="3">
        <v>1</v>
      </c>
      <c r="B10" s="3"/>
      <c r="C10" s="64"/>
      <c r="D10" s="9" t="s">
        <v>657</v>
      </c>
      <c r="E10" s="146"/>
      <c r="G10" s="103">
        <v>2452738.86</v>
      </c>
      <c r="H10" s="3"/>
      <c r="I10" s="50">
        <v>1949189.15</v>
      </c>
      <c r="J10" s="53">
        <v>44937</v>
      </c>
    </row>
    <row r="11" spans="1:10" ht="12">
      <c r="A11" s="4"/>
      <c r="B11" s="3" t="s">
        <v>39</v>
      </c>
      <c r="C11" s="5"/>
      <c r="D11" s="6" t="s">
        <v>658</v>
      </c>
      <c r="E11" s="147"/>
      <c r="F11" s="4" t="s">
        <v>17</v>
      </c>
      <c r="G11" s="51"/>
      <c r="H11" s="4" t="s">
        <v>234</v>
      </c>
      <c r="I11" s="47"/>
      <c r="J11" s="57"/>
    </row>
    <row r="12" spans="1:10" ht="12">
      <c r="A12" s="31"/>
      <c r="B12" s="66" t="s">
        <v>659</v>
      </c>
      <c r="C12" s="73"/>
      <c r="D12" s="16"/>
      <c r="E12" s="145" t="s">
        <v>663</v>
      </c>
      <c r="F12" s="3" t="s">
        <v>9</v>
      </c>
      <c r="G12" s="49"/>
      <c r="H12" s="2" t="s">
        <v>664</v>
      </c>
      <c r="I12" s="46"/>
      <c r="J12" s="2"/>
    </row>
    <row r="13" spans="1:10" ht="12">
      <c r="A13" s="3">
        <v>2</v>
      </c>
      <c r="B13" s="79"/>
      <c r="C13" s="64"/>
      <c r="D13" s="9" t="s">
        <v>661</v>
      </c>
      <c r="E13" s="146"/>
      <c r="G13" s="103">
        <v>4138985.98</v>
      </c>
      <c r="H13" s="3"/>
      <c r="I13" s="50">
        <v>3470216.6</v>
      </c>
      <c r="J13" s="53">
        <v>44937</v>
      </c>
    </row>
    <row r="14" spans="1:10" ht="12">
      <c r="A14" s="4"/>
      <c r="B14" s="4" t="s">
        <v>660</v>
      </c>
      <c r="C14" s="5"/>
      <c r="D14" s="6" t="s">
        <v>662</v>
      </c>
      <c r="E14" s="147"/>
      <c r="F14" s="4" t="s">
        <v>17</v>
      </c>
      <c r="G14" s="51"/>
      <c r="H14" s="4" t="s">
        <v>76</v>
      </c>
      <c r="I14" s="47"/>
      <c r="J14" s="57"/>
    </row>
    <row r="15" spans="1:10" ht="12.75" customHeight="1">
      <c r="A15" s="31"/>
      <c r="B15" s="66" t="s">
        <v>712</v>
      </c>
      <c r="C15" s="73"/>
      <c r="D15" s="16"/>
      <c r="E15" s="145" t="s">
        <v>652</v>
      </c>
      <c r="F15" s="2"/>
      <c r="G15" s="49"/>
      <c r="H15" s="2" t="s">
        <v>667</v>
      </c>
      <c r="I15" s="46"/>
      <c r="J15" s="2"/>
    </row>
    <row r="16" spans="1:10" ht="12">
      <c r="A16" s="3">
        <v>3</v>
      </c>
      <c r="B16" s="3"/>
      <c r="C16" s="64"/>
      <c r="D16" s="9" t="s">
        <v>666</v>
      </c>
      <c r="E16" s="146"/>
      <c r="F16" s="3" t="s">
        <v>9</v>
      </c>
      <c r="G16" s="103">
        <v>4927345</v>
      </c>
      <c r="H16" s="3"/>
      <c r="I16" s="50">
        <v>4161345.12</v>
      </c>
      <c r="J16" s="53">
        <v>44937</v>
      </c>
    </row>
    <row r="17" spans="1:10" ht="12">
      <c r="A17" s="4"/>
      <c r="B17" s="4" t="s">
        <v>665</v>
      </c>
      <c r="C17" s="5"/>
      <c r="D17" s="9"/>
      <c r="E17" s="147"/>
      <c r="F17" s="3"/>
      <c r="G17" s="51"/>
      <c r="H17" s="4" t="s">
        <v>71</v>
      </c>
      <c r="I17" s="47"/>
      <c r="J17" s="57"/>
    </row>
    <row r="18" spans="1:10" ht="12">
      <c r="A18" s="31"/>
      <c r="B18" s="66" t="s">
        <v>668</v>
      </c>
      <c r="C18" s="125"/>
      <c r="D18" s="118"/>
      <c r="E18" s="154" t="s">
        <v>224</v>
      </c>
      <c r="F18" s="118"/>
      <c r="G18" s="29"/>
      <c r="H18" s="2" t="s">
        <v>671</v>
      </c>
      <c r="I18" s="46"/>
      <c r="J18" s="2"/>
    </row>
    <row r="19" spans="1:10" ht="12">
      <c r="A19" s="3">
        <v>4</v>
      </c>
      <c r="B19" s="3"/>
      <c r="C19" s="130" t="s">
        <v>225</v>
      </c>
      <c r="D19" s="131" t="s">
        <v>669</v>
      </c>
      <c r="E19" s="155"/>
      <c r="F19" s="3" t="s">
        <v>9</v>
      </c>
      <c r="G19" s="117">
        <v>12070968.5</v>
      </c>
      <c r="H19" s="3" t="s">
        <v>0</v>
      </c>
      <c r="I19" s="50">
        <v>10878800.35</v>
      </c>
      <c r="J19" s="53">
        <v>44937</v>
      </c>
    </row>
    <row r="20" spans="1:10" ht="12">
      <c r="A20" s="4"/>
      <c r="B20" s="4" t="s">
        <v>119</v>
      </c>
      <c r="C20" s="134"/>
      <c r="D20" s="106" t="s">
        <v>670</v>
      </c>
      <c r="E20" s="156"/>
      <c r="F20" s="4"/>
      <c r="G20" s="27"/>
      <c r="H20" s="4" t="s">
        <v>180</v>
      </c>
      <c r="I20" s="47"/>
      <c r="J20" s="57"/>
    </row>
    <row r="21" spans="1:10" ht="12">
      <c r="A21" s="31"/>
      <c r="B21" s="66" t="s">
        <v>672</v>
      </c>
      <c r="C21" s="73"/>
      <c r="D21" s="9"/>
      <c r="E21" s="157" t="s">
        <v>675</v>
      </c>
      <c r="F21" s="118"/>
      <c r="G21" s="29"/>
      <c r="H21" s="2" t="s">
        <v>70</v>
      </c>
      <c r="I21" s="46"/>
      <c r="J21" s="2"/>
    </row>
    <row r="22" spans="1:10" ht="12">
      <c r="A22" s="3">
        <v>5</v>
      </c>
      <c r="B22" s="3" t="s">
        <v>0</v>
      </c>
      <c r="C22" s="64" t="s">
        <v>0</v>
      </c>
      <c r="D22" s="9" t="s">
        <v>674</v>
      </c>
      <c r="E22" s="158"/>
      <c r="F22" s="3" t="s">
        <v>9</v>
      </c>
      <c r="G22" s="117">
        <v>5181210.8</v>
      </c>
      <c r="H22" s="3"/>
      <c r="I22" s="109">
        <v>4512658.45</v>
      </c>
      <c r="J22" s="53">
        <v>44937</v>
      </c>
    </row>
    <row r="23" spans="1:10" ht="12">
      <c r="A23" s="4"/>
      <c r="B23" s="4" t="s">
        <v>673</v>
      </c>
      <c r="C23" s="5"/>
      <c r="D23" s="6"/>
      <c r="E23" s="159"/>
      <c r="F23" s="4"/>
      <c r="G23" s="27"/>
      <c r="H23" s="3" t="s">
        <v>71</v>
      </c>
      <c r="I23" s="47"/>
      <c r="J23" s="57"/>
    </row>
    <row r="24" spans="1:10" ht="12">
      <c r="A24" s="31"/>
      <c r="B24" s="66" t="s">
        <v>713</v>
      </c>
      <c r="C24" s="64" t="s">
        <v>0</v>
      </c>
      <c r="D24" s="16"/>
      <c r="E24" s="145" t="s">
        <v>608</v>
      </c>
      <c r="F24" s="2"/>
      <c r="G24" s="119"/>
      <c r="H24" s="2" t="s">
        <v>80</v>
      </c>
      <c r="I24" s="122"/>
      <c r="J24" s="2"/>
    </row>
    <row r="25" spans="1:10" ht="12">
      <c r="A25" s="3">
        <v>6</v>
      </c>
      <c r="B25" s="79" t="s">
        <v>0</v>
      </c>
      <c r="C25" s="102"/>
      <c r="D25" s="9" t="s">
        <v>677</v>
      </c>
      <c r="E25" s="146"/>
      <c r="F25" s="3" t="s">
        <v>9</v>
      </c>
      <c r="G25" s="120">
        <v>7011514</v>
      </c>
      <c r="H25" s="3"/>
      <c r="I25" s="28">
        <v>6259369.85</v>
      </c>
      <c r="J25" s="53">
        <v>44937</v>
      </c>
    </row>
    <row r="26" spans="1:13" ht="12">
      <c r="A26" s="4"/>
      <c r="B26" s="4" t="s">
        <v>676</v>
      </c>
      <c r="C26" s="5"/>
      <c r="D26" s="6"/>
      <c r="E26" s="147"/>
      <c r="F26" s="4"/>
      <c r="G26" s="121"/>
      <c r="H26" s="106" t="s">
        <v>81</v>
      </c>
      <c r="I26" s="123"/>
      <c r="J26" s="57"/>
      <c r="M26" s="110"/>
    </row>
    <row r="27" spans="1:10" ht="12">
      <c r="A27" s="31"/>
      <c r="B27" s="66" t="s">
        <v>678</v>
      </c>
      <c r="C27" s="73"/>
      <c r="D27" s="16"/>
      <c r="E27" s="145" t="s">
        <v>679</v>
      </c>
      <c r="F27" s="2" t="s">
        <v>0</v>
      </c>
      <c r="G27" s="49"/>
      <c r="H27" s="105" t="s">
        <v>704</v>
      </c>
      <c r="I27" s="46"/>
      <c r="J27" s="2"/>
    </row>
    <row r="28" spans="1:10" ht="12">
      <c r="A28" s="3">
        <v>7</v>
      </c>
      <c r="B28" s="3"/>
      <c r="C28" s="64"/>
      <c r="D28" s="102">
        <v>13.964</v>
      </c>
      <c r="E28" s="146"/>
      <c r="F28" s="3" t="s">
        <v>9</v>
      </c>
      <c r="G28" s="103">
        <v>2235114</v>
      </c>
      <c r="H28" s="105" t="s">
        <v>705</v>
      </c>
      <c r="I28" s="89">
        <v>2157118.24</v>
      </c>
      <c r="J28" s="53">
        <v>44937</v>
      </c>
    </row>
    <row r="29" spans="1:10" ht="12">
      <c r="A29" s="4"/>
      <c r="B29" s="4" t="s">
        <v>77</v>
      </c>
      <c r="C29" s="5"/>
      <c r="D29" s="6" t="s">
        <v>0</v>
      </c>
      <c r="E29" s="147"/>
      <c r="F29" s="4" t="s">
        <v>0</v>
      </c>
      <c r="G29" s="51"/>
      <c r="H29" s="3" t="s">
        <v>629</v>
      </c>
      <c r="I29" s="47"/>
      <c r="J29" s="57"/>
    </row>
    <row r="30" spans="1:10" ht="12">
      <c r="A30" s="31"/>
      <c r="B30" s="66" t="s">
        <v>714</v>
      </c>
      <c r="C30" s="73"/>
      <c r="D30" s="16"/>
      <c r="E30" s="145" t="s">
        <v>608</v>
      </c>
      <c r="F30" s="2"/>
      <c r="G30" s="151">
        <v>5337713</v>
      </c>
      <c r="H30" s="2" t="s">
        <v>152</v>
      </c>
      <c r="I30" s="122"/>
      <c r="J30" s="2"/>
    </row>
    <row r="31" spans="1:10" ht="12">
      <c r="A31" s="3">
        <v>8</v>
      </c>
      <c r="B31" s="3"/>
      <c r="C31" s="64"/>
      <c r="D31" s="9" t="s">
        <v>680</v>
      </c>
      <c r="E31" s="146"/>
      <c r="F31" s="3" t="s">
        <v>9</v>
      </c>
      <c r="G31" s="152"/>
      <c r="H31" s="3"/>
      <c r="I31" s="95">
        <v>4651490.08</v>
      </c>
      <c r="J31" s="53">
        <v>44937</v>
      </c>
    </row>
    <row r="32" spans="1:10" ht="12">
      <c r="A32" s="4"/>
      <c r="B32" s="4" t="s">
        <v>154</v>
      </c>
      <c r="C32" s="5"/>
      <c r="D32" s="6" t="s">
        <v>0</v>
      </c>
      <c r="E32" s="147"/>
      <c r="F32" s="4"/>
      <c r="G32" s="153"/>
      <c r="H32" s="124" t="s">
        <v>638</v>
      </c>
      <c r="I32" s="123"/>
      <c r="J32" s="57"/>
    </row>
    <row r="33" spans="1:10" ht="15" customHeight="1">
      <c r="A33" s="31"/>
      <c r="B33" s="115" t="s">
        <v>681</v>
      </c>
      <c r="C33" s="73"/>
      <c r="D33" s="102">
        <v>0.299</v>
      </c>
      <c r="E33" s="145" t="s">
        <v>683</v>
      </c>
      <c r="F33" s="3" t="s">
        <v>9</v>
      </c>
      <c r="G33" s="49"/>
      <c r="H33" s="3" t="s">
        <v>684</v>
      </c>
      <c r="I33" s="46"/>
      <c r="J33" s="2"/>
    </row>
    <row r="34" spans="1:10" ht="12">
      <c r="A34" s="3">
        <v>9</v>
      </c>
      <c r="B34" s="3"/>
      <c r="C34" s="64" t="s">
        <v>170</v>
      </c>
      <c r="E34" s="146"/>
      <c r="G34" s="103">
        <v>6103562</v>
      </c>
      <c r="H34" s="3"/>
      <c r="I34" s="50">
        <v>6054987.12</v>
      </c>
      <c r="J34" s="53">
        <v>44937</v>
      </c>
    </row>
    <row r="35" spans="1:10" ht="15" customHeight="1">
      <c r="A35" s="4"/>
      <c r="B35" s="4" t="s">
        <v>682</v>
      </c>
      <c r="C35" s="5"/>
      <c r="D35" s="6" t="s">
        <v>716</v>
      </c>
      <c r="E35" s="147"/>
      <c r="F35" s="4" t="s">
        <v>17</v>
      </c>
      <c r="G35" s="51"/>
      <c r="H35" s="4" t="s">
        <v>195</v>
      </c>
      <c r="I35" s="47"/>
      <c r="J35" s="57"/>
    </row>
    <row r="36" spans="1:10" ht="12" customHeight="1">
      <c r="A36" s="31"/>
      <c r="B36" s="66" t="s">
        <v>685</v>
      </c>
      <c r="C36" s="73"/>
      <c r="D36" s="16"/>
      <c r="E36" s="145" t="s">
        <v>663</v>
      </c>
      <c r="F36" s="3" t="s">
        <v>9</v>
      </c>
      <c r="G36" s="49"/>
      <c r="H36" s="104" t="s">
        <v>687</v>
      </c>
      <c r="I36" s="46"/>
      <c r="J36" s="2"/>
    </row>
    <row r="37" spans="1:10" ht="12">
      <c r="A37" s="3">
        <v>10</v>
      </c>
      <c r="B37" s="3"/>
      <c r="C37" s="64"/>
      <c r="D37" s="9" t="s">
        <v>686</v>
      </c>
      <c r="E37" s="146"/>
      <c r="G37" s="103">
        <v>5466194</v>
      </c>
      <c r="H37" s="3"/>
      <c r="I37" s="89">
        <v>4591917.1</v>
      </c>
      <c r="J37" s="53">
        <v>44937</v>
      </c>
    </row>
    <row r="38" spans="1:10" ht="12">
      <c r="A38" s="4"/>
      <c r="B38" s="4" t="s">
        <v>150</v>
      </c>
      <c r="C38" s="5"/>
      <c r="D38" s="6" t="s">
        <v>0</v>
      </c>
      <c r="E38" s="147"/>
      <c r="F38" s="4" t="s">
        <v>17</v>
      </c>
      <c r="G38" s="51"/>
      <c r="H38" s="4" t="s">
        <v>688</v>
      </c>
      <c r="I38" s="47"/>
      <c r="J38" s="57"/>
    </row>
    <row r="39" spans="1:10" ht="12">
      <c r="A39" s="31"/>
      <c r="B39" s="66" t="s">
        <v>715</v>
      </c>
      <c r="C39" s="73"/>
      <c r="D39" s="16"/>
      <c r="E39" s="145" t="s">
        <v>611</v>
      </c>
      <c r="F39" s="2"/>
      <c r="G39" s="49"/>
      <c r="H39" s="2" t="s">
        <v>691</v>
      </c>
      <c r="I39" s="46"/>
      <c r="J39" s="2"/>
    </row>
    <row r="40" spans="1:10" ht="12">
      <c r="A40" s="3">
        <v>11</v>
      </c>
      <c r="B40" s="3"/>
      <c r="C40" s="64"/>
      <c r="D40" s="9" t="s">
        <v>690</v>
      </c>
      <c r="E40" s="146"/>
      <c r="F40" s="3" t="s">
        <v>9</v>
      </c>
      <c r="G40" s="103">
        <v>6823959.7</v>
      </c>
      <c r="H40" s="3"/>
      <c r="I40" s="50">
        <v>5143348.14</v>
      </c>
      <c r="J40" s="53">
        <v>44937</v>
      </c>
    </row>
    <row r="41" spans="1:10" ht="12">
      <c r="A41" s="4"/>
      <c r="B41" s="4" t="s">
        <v>689</v>
      </c>
      <c r="C41" s="8"/>
      <c r="D41" s="111"/>
      <c r="E41" s="147"/>
      <c r="F41" s="4"/>
      <c r="G41" s="51"/>
      <c r="H41" s="4" t="s">
        <v>692</v>
      </c>
      <c r="I41" s="47"/>
      <c r="J41" s="57"/>
    </row>
    <row r="42" spans="1:10" ht="12">
      <c r="A42" s="31"/>
      <c r="B42" s="126" t="s">
        <v>693</v>
      </c>
      <c r="C42" s="66"/>
      <c r="D42" s="16" t="s">
        <v>695</v>
      </c>
      <c r="E42" s="145" t="s">
        <v>663</v>
      </c>
      <c r="F42" s="3" t="s">
        <v>9</v>
      </c>
      <c r="G42" s="49"/>
      <c r="H42" s="2" t="s">
        <v>697</v>
      </c>
      <c r="I42" s="46"/>
      <c r="J42" s="2"/>
    </row>
    <row r="43" spans="1:10" ht="12">
      <c r="A43" s="3">
        <v>12</v>
      </c>
      <c r="B43" s="127"/>
      <c r="C43" s="3"/>
      <c r="D43" s="9"/>
      <c r="E43" s="146"/>
      <c r="G43" s="103">
        <v>2910753.27</v>
      </c>
      <c r="H43" s="3"/>
      <c r="I43" s="50">
        <v>2176063.31</v>
      </c>
      <c r="J43" s="53">
        <v>44937</v>
      </c>
    </row>
    <row r="44" spans="1:10" ht="12">
      <c r="A44" s="4"/>
      <c r="B44" s="116" t="s">
        <v>694</v>
      </c>
      <c r="C44" s="128"/>
      <c r="D44" s="6" t="s">
        <v>696</v>
      </c>
      <c r="E44" s="147"/>
      <c r="F44" s="4" t="s">
        <v>17</v>
      </c>
      <c r="G44" s="51"/>
      <c r="H44" s="4" t="s">
        <v>698</v>
      </c>
      <c r="I44" s="47"/>
      <c r="J44" s="57"/>
    </row>
    <row r="45" spans="1:10" ht="12" customHeight="1">
      <c r="A45" s="31"/>
      <c r="B45" s="115" t="s">
        <v>703</v>
      </c>
      <c r="C45" s="129"/>
      <c r="D45" s="118"/>
      <c r="E45" s="148" t="s">
        <v>700</v>
      </c>
      <c r="F45" s="2" t="s">
        <v>9</v>
      </c>
      <c r="G45" s="49"/>
      <c r="H45" s="2" t="s">
        <v>701</v>
      </c>
      <c r="I45" s="46"/>
      <c r="J45" s="2"/>
    </row>
    <row r="46" spans="1:10" ht="12">
      <c r="A46" s="3">
        <v>13</v>
      </c>
      <c r="B46" s="3"/>
      <c r="C46" s="130" t="s">
        <v>474</v>
      </c>
      <c r="D46" s="131" t="s">
        <v>699</v>
      </c>
      <c r="E46" s="149"/>
      <c r="F46" s="3"/>
      <c r="G46" s="103">
        <v>60085955</v>
      </c>
      <c r="H46" s="3"/>
      <c r="I46" s="50">
        <v>67387346.29</v>
      </c>
      <c r="J46" s="53">
        <v>44937</v>
      </c>
    </row>
    <row r="47" spans="1:10" ht="12">
      <c r="A47" s="4"/>
      <c r="B47" s="116" t="s">
        <v>417</v>
      </c>
      <c r="C47" s="116"/>
      <c r="D47" s="132"/>
      <c r="E47" s="150"/>
      <c r="F47" s="4" t="s">
        <v>17</v>
      </c>
      <c r="G47" s="51"/>
      <c r="H47" s="4" t="s">
        <v>702</v>
      </c>
      <c r="I47" s="47"/>
      <c r="J47" s="57"/>
    </row>
    <row r="48" spans="1:10" ht="12">
      <c r="A48" s="18"/>
      <c r="B48" s="11"/>
      <c r="C48" s="11"/>
      <c r="D48" s="12"/>
      <c r="E48" s="11"/>
      <c r="F48" s="11"/>
      <c r="G48" s="30"/>
      <c r="H48" s="11"/>
      <c r="I48" s="62"/>
      <c r="J48" s="11"/>
    </row>
    <row r="49" spans="1:10" ht="12.75">
      <c r="A49" s="48" t="s">
        <v>654</v>
      </c>
      <c r="B49" s="48"/>
      <c r="C49" s="48"/>
      <c r="D49" s="59"/>
      <c r="E49" s="48"/>
      <c r="F49" s="48"/>
      <c r="G49" s="60"/>
      <c r="H49" s="48"/>
      <c r="I49" s="61"/>
      <c r="J49" s="48"/>
    </row>
    <row r="50" spans="1:10" ht="12.75">
      <c r="A50" s="48" t="s">
        <v>717</v>
      </c>
      <c r="B50" s="48"/>
      <c r="C50" s="48"/>
      <c r="D50" s="59"/>
      <c r="E50" s="48"/>
      <c r="F50" s="48"/>
      <c r="G50" s="60"/>
      <c r="H50" s="48"/>
      <c r="I50" s="61"/>
      <c r="J50" s="48"/>
    </row>
    <row r="51" spans="1:10" ht="12.75">
      <c r="A51" s="1"/>
      <c r="B51" s="14"/>
      <c r="C51" s="14"/>
      <c r="D51" s="36"/>
      <c r="E51" s="14"/>
      <c r="F51" s="14"/>
      <c r="G51" s="41"/>
      <c r="H51" s="14"/>
      <c r="I51" s="42"/>
      <c r="J51" s="14"/>
    </row>
    <row r="52" spans="1:10" ht="19.5" customHeight="1">
      <c r="A52" s="162"/>
      <c r="B52" s="63"/>
      <c r="C52" s="174"/>
      <c r="D52" s="176"/>
      <c r="E52" s="135" t="s">
        <v>719</v>
      </c>
      <c r="F52" s="2"/>
      <c r="G52" s="179"/>
      <c r="H52" s="2"/>
      <c r="I52" s="182"/>
      <c r="J52" s="185"/>
    </row>
    <row r="53" spans="1:10" ht="18.75" customHeight="1">
      <c r="A53" s="163"/>
      <c r="B53" s="64"/>
      <c r="C53" s="160" t="s">
        <v>225</v>
      </c>
      <c r="D53" s="177"/>
      <c r="E53" s="136" t="s">
        <v>718</v>
      </c>
      <c r="F53" s="3"/>
      <c r="G53" s="180"/>
      <c r="H53" s="3"/>
      <c r="I53" s="183">
        <v>10878800.35</v>
      </c>
      <c r="J53" s="113">
        <v>1</v>
      </c>
    </row>
    <row r="54" spans="1:10" ht="19.5" customHeight="1">
      <c r="A54" s="175"/>
      <c r="B54" s="65"/>
      <c r="C54" s="161"/>
      <c r="D54" s="178"/>
      <c r="E54" s="137" t="s">
        <v>236</v>
      </c>
      <c r="F54" s="4"/>
      <c r="G54" s="181"/>
      <c r="H54" s="4"/>
      <c r="I54" s="184"/>
      <c r="J54" s="124"/>
    </row>
    <row r="55" spans="1:10" ht="19.5" customHeight="1">
      <c r="A55" s="162"/>
      <c r="B55" s="63"/>
      <c r="C55" s="173"/>
      <c r="D55" s="176"/>
      <c r="E55" s="135" t="s">
        <v>720</v>
      </c>
      <c r="F55" s="2"/>
      <c r="G55" s="168"/>
      <c r="H55" s="2"/>
      <c r="I55" s="182"/>
      <c r="J55" s="185"/>
    </row>
    <row r="56" spans="1:10" ht="19.5" customHeight="1">
      <c r="A56" s="163"/>
      <c r="B56" s="64"/>
      <c r="C56" s="172" t="s">
        <v>170</v>
      </c>
      <c r="D56" s="177"/>
      <c r="E56" s="136" t="s">
        <v>721</v>
      </c>
      <c r="F56" s="3"/>
      <c r="G56" s="166"/>
      <c r="H56" s="3"/>
      <c r="I56" s="183">
        <v>6054987.12</v>
      </c>
      <c r="J56" s="113">
        <v>1</v>
      </c>
    </row>
    <row r="57" spans="1:10" ht="19.5" customHeight="1">
      <c r="A57" s="175"/>
      <c r="B57" s="65"/>
      <c r="C57" s="172"/>
      <c r="D57" s="178"/>
      <c r="E57" s="137"/>
      <c r="F57" s="4"/>
      <c r="G57" s="170"/>
      <c r="H57" s="4"/>
      <c r="I57" s="184"/>
      <c r="J57" s="124"/>
    </row>
    <row r="58" spans="1:10" ht="19.5" customHeight="1">
      <c r="A58" s="163"/>
      <c r="B58" s="130"/>
      <c r="C58" s="186"/>
      <c r="D58" s="164"/>
      <c r="E58" s="104" t="s">
        <v>722</v>
      </c>
      <c r="F58" s="8"/>
      <c r="G58" s="166"/>
      <c r="H58" s="165"/>
      <c r="I58" s="189"/>
      <c r="J58" s="169"/>
    </row>
    <row r="59" spans="1:10" ht="19.5" customHeight="1">
      <c r="A59" s="3"/>
      <c r="B59" s="130"/>
      <c r="C59" s="113" t="s">
        <v>474</v>
      </c>
      <c r="D59" s="187"/>
      <c r="E59" s="105" t="s">
        <v>723</v>
      </c>
      <c r="F59" s="112"/>
      <c r="G59" s="114"/>
      <c r="H59" s="167"/>
      <c r="I59" s="190">
        <v>67387346.29</v>
      </c>
      <c r="J59" s="171">
        <v>1</v>
      </c>
    </row>
    <row r="60" spans="1:10" ht="19.5" customHeight="1">
      <c r="A60" s="3"/>
      <c r="B60" s="130"/>
      <c r="C60" s="124"/>
      <c r="D60" s="187"/>
      <c r="E60" s="106"/>
      <c r="F60" s="112"/>
      <c r="G60" s="114"/>
      <c r="H60" s="167"/>
      <c r="I60" s="133"/>
      <c r="J60" s="188"/>
    </row>
    <row r="61" spans="1:10" ht="12">
      <c r="A61" s="31"/>
      <c r="B61" s="63"/>
      <c r="C61" s="68"/>
      <c r="D61" s="56"/>
      <c r="E61" s="15" t="s">
        <v>4</v>
      </c>
      <c r="F61" s="2"/>
      <c r="G61" s="17"/>
      <c r="H61" s="15"/>
      <c r="I61" s="29"/>
      <c r="J61" s="15"/>
    </row>
    <row r="62" spans="1:10" ht="12">
      <c r="A62" s="3"/>
      <c r="B62" s="64"/>
      <c r="C62" s="68"/>
      <c r="D62" s="55"/>
      <c r="E62" s="8" t="s">
        <v>18</v>
      </c>
      <c r="F62" s="3"/>
      <c r="G62" s="10"/>
      <c r="H62" s="8"/>
      <c r="I62" s="50">
        <f>I10+I13+I16+I22+I28+I31+I37+I40+I43</f>
        <v>32813346.19</v>
      </c>
      <c r="J62" s="72">
        <v>10</v>
      </c>
    </row>
    <row r="63" spans="1:10" ht="12">
      <c r="A63" s="35"/>
      <c r="B63" s="65"/>
      <c r="C63" s="69"/>
      <c r="D63" s="54"/>
      <c r="E63" s="5" t="s">
        <v>19</v>
      </c>
      <c r="F63" s="4"/>
      <c r="G63" s="7"/>
      <c r="H63" s="5"/>
      <c r="I63" s="27"/>
      <c r="J63" s="5"/>
    </row>
    <row r="64" spans="1:10" ht="12">
      <c r="A64" s="70"/>
      <c r="B64" s="68"/>
      <c r="C64" s="68"/>
      <c r="D64" s="55"/>
      <c r="E64" s="8"/>
      <c r="F64" s="8"/>
      <c r="G64" s="10"/>
      <c r="H64" s="8"/>
      <c r="I64" s="29"/>
      <c r="J64" s="15"/>
    </row>
    <row r="65" spans="1:10" ht="12">
      <c r="A65" s="70"/>
      <c r="B65" s="68"/>
      <c r="C65" s="68"/>
      <c r="D65" s="55"/>
      <c r="E65" s="8" t="s">
        <v>6</v>
      </c>
      <c r="F65" s="8"/>
      <c r="G65" s="10"/>
      <c r="H65" s="8"/>
      <c r="I65" s="28">
        <f>I53+I56+I59+I62</f>
        <v>117134479.95</v>
      </c>
      <c r="J65" s="8">
        <v>13</v>
      </c>
    </row>
    <row r="66" spans="1:10" ht="12">
      <c r="A66" s="70"/>
      <c r="B66" s="68"/>
      <c r="C66" s="68"/>
      <c r="D66" s="55"/>
      <c r="E66" s="8"/>
      <c r="F66" s="8"/>
      <c r="G66" s="10"/>
      <c r="H66" s="8"/>
      <c r="I66" s="27"/>
      <c r="J66" s="5"/>
    </row>
    <row r="67" spans="1:10" ht="12">
      <c r="A67" s="31"/>
      <c r="B67" s="15"/>
      <c r="C67" s="15"/>
      <c r="D67" s="16"/>
      <c r="E67" s="15"/>
      <c r="F67" s="15"/>
      <c r="G67" s="17"/>
      <c r="H67" s="15"/>
      <c r="I67" s="49"/>
      <c r="J67" s="28"/>
    </row>
    <row r="68" spans="1:10" ht="12" customHeight="1">
      <c r="A68" s="3"/>
      <c r="B68" s="8"/>
      <c r="C68" s="8"/>
      <c r="D68" s="9"/>
      <c r="E68" s="8" t="s">
        <v>25</v>
      </c>
      <c r="F68" s="8"/>
      <c r="G68" s="10"/>
      <c r="H68" s="8"/>
      <c r="I68" s="50">
        <f>'NOVEMBER 15, 2022 '!I66</f>
        <v>2232053591.56</v>
      </c>
      <c r="J68" s="101">
        <f>'NOVEMBER 15, 2022 '!J66</f>
        <v>106</v>
      </c>
    </row>
    <row r="69" spans="1:10" ht="12">
      <c r="A69" s="35"/>
      <c r="B69" s="5"/>
      <c r="C69" s="5"/>
      <c r="D69" s="6"/>
      <c r="E69" s="5"/>
      <c r="F69" s="5"/>
      <c r="G69" s="7"/>
      <c r="H69" s="5"/>
      <c r="I69" s="51"/>
      <c r="J69" s="28"/>
    </row>
    <row r="70" spans="1:10" ht="12">
      <c r="A70" s="31"/>
      <c r="B70" s="15"/>
      <c r="C70" s="15"/>
      <c r="D70" s="16"/>
      <c r="E70" s="15" t="s">
        <v>6</v>
      </c>
      <c r="F70" s="15"/>
      <c r="G70" s="17"/>
      <c r="H70" s="15"/>
      <c r="I70" s="29"/>
      <c r="J70" s="15"/>
    </row>
    <row r="71" spans="1:10" ht="12">
      <c r="A71" s="3"/>
      <c r="B71" s="8"/>
      <c r="C71" s="8"/>
      <c r="D71" s="9"/>
      <c r="E71" s="8" t="s">
        <v>20</v>
      </c>
      <c r="F71" s="8"/>
      <c r="G71" s="10"/>
      <c r="H71" s="8"/>
      <c r="I71" s="28">
        <f>I65+I68</f>
        <v>2349188071.5099998</v>
      </c>
      <c r="J71" s="101">
        <f>J65+J68</f>
        <v>119</v>
      </c>
    </row>
    <row r="72" spans="1:10" ht="12">
      <c r="A72" s="35"/>
      <c r="B72" s="5"/>
      <c r="C72" s="5"/>
      <c r="D72" s="6"/>
      <c r="E72" s="5" t="s">
        <v>21</v>
      </c>
      <c r="F72" s="5"/>
      <c r="G72" s="7"/>
      <c r="H72" s="5"/>
      <c r="I72" s="27"/>
      <c r="J72" s="5"/>
    </row>
  </sheetData>
  <sheetProtection/>
  <mergeCells count="16">
    <mergeCell ref="G30:G32"/>
    <mergeCell ref="E33:E35"/>
    <mergeCell ref="E36:E38"/>
    <mergeCell ref="A1:J1"/>
    <mergeCell ref="A2:J2"/>
    <mergeCell ref="E12:E14"/>
    <mergeCell ref="E15:E17"/>
    <mergeCell ref="E18:E20"/>
    <mergeCell ref="E21:E23"/>
    <mergeCell ref="E39:E41"/>
    <mergeCell ref="E42:E44"/>
    <mergeCell ref="E45:E47"/>
    <mergeCell ref="E9:E11"/>
    <mergeCell ref="E24:E26"/>
    <mergeCell ref="E27:E29"/>
    <mergeCell ref="E30:E3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1" t="s">
        <v>101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104</v>
      </c>
      <c r="C9" s="78"/>
      <c r="D9" s="16"/>
      <c r="E9" s="2" t="s">
        <v>108</v>
      </c>
      <c r="F9" s="2"/>
      <c r="G9" s="49"/>
      <c r="H9" s="2" t="s">
        <v>102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106</v>
      </c>
      <c r="E10" s="3" t="s">
        <v>107</v>
      </c>
      <c r="F10" s="3" t="s">
        <v>9</v>
      </c>
      <c r="G10" s="50">
        <v>17889118.48</v>
      </c>
      <c r="H10" s="3"/>
      <c r="I10" s="50">
        <v>17265284.5</v>
      </c>
      <c r="J10" s="53">
        <v>44572</v>
      </c>
    </row>
    <row r="11" spans="1:10" s="18" customFormat="1" ht="11.25">
      <c r="A11" s="4"/>
      <c r="B11" s="4" t="s">
        <v>105</v>
      </c>
      <c r="C11" s="5"/>
      <c r="D11" s="6"/>
      <c r="E11" s="4"/>
      <c r="F11" s="4"/>
      <c r="G11" s="51"/>
      <c r="H11" s="4" t="s">
        <v>103</v>
      </c>
      <c r="I11" s="47"/>
      <c r="J11" s="57"/>
    </row>
    <row r="12" spans="2:10" s="18" customFormat="1" ht="11.25">
      <c r="B12" s="11"/>
      <c r="C12" s="11"/>
      <c r="D12" s="12"/>
      <c r="E12" s="11"/>
      <c r="F12" s="11"/>
      <c r="G12" s="30"/>
      <c r="H12" s="11"/>
      <c r="I12" s="62"/>
      <c r="J12" s="11"/>
    </row>
    <row r="13" spans="1:10" s="18" customFormat="1" ht="12.75">
      <c r="A13" s="48" t="str">
        <f>"NUMBER OF PROJECTS AWARDED THIS LETTING = "&amp;J20</f>
        <v>NUMBER OF PROJECTS AWARDED THIS LETTING = 1</v>
      </c>
      <c r="B13" s="48"/>
      <c r="C13" s="48"/>
      <c r="D13" s="59"/>
      <c r="E13" s="48"/>
      <c r="F13" s="48"/>
      <c r="G13" s="60"/>
      <c r="H13" s="48"/>
      <c r="I13" s="61"/>
      <c r="J13" s="48"/>
    </row>
    <row r="14" spans="1:10" s="18" customFormat="1" ht="12.75">
      <c r="A14" s="48" t="str">
        <f>"NUMBER OF PROJECTS AWARDED THIS YEAR TO DATE = "&amp;J26</f>
        <v>NUMBER OF PROJECTS AWARDED THIS YEAR TO DATE = 1</v>
      </c>
      <c r="B14" s="48"/>
      <c r="C14" s="48"/>
      <c r="D14" s="59"/>
      <c r="E14" s="48"/>
      <c r="F14" s="48"/>
      <c r="G14" s="60"/>
      <c r="H14" s="48"/>
      <c r="I14" s="61"/>
      <c r="J14" s="48"/>
    </row>
    <row r="15" spans="1:10" s="18" customFormat="1" ht="12.75">
      <c r="A15" s="1"/>
      <c r="B15" s="14"/>
      <c r="C15" s="14"/>
      <c r="D15" s="36"/>
      <c r="E15" s="14"/>
      <c r="F15" s="14"/>
      <c r="G15" s="41"/>
      <c r="H15" s="14"/>
      <c r="I15" s="42"/>
      <c r="J15" s="14"/>
    </row>
    <row r="16" spans="1:10" s="18" customFormat="1" ht="11.25">
      <c r="A16" s="31"/>
      <c r="B16" s="63"/>
      <c r="C16" s="67"/>
      <c r="D16" s="56"/>
      <c r="E16" s="15" t="s">
        <v>4</v>
      </c>
      <c r="F16" s="2"/>
      <c r="G16" s="17"/>
      <c r="H16" s="15"/>
      <c r="I16" s="29"/>
      <c r="J16" s="15"/>
    </row>
    <row r="17" spans="1:10" ht="12.75">
      <c r="A17" s="3"/>
      <c r="B17" s="64"/>
      <c r="C17" s="68"/>
      <c r="D17" s="55"/>
      <c r="E17" s="8" t="s">
        <v>18</v>
      </c>
      <c r="F17" s="3"/>
      <c r="G17" s="10"/>
      <c r="H17" s="8"/>
      <c r="I17" s="50">
        <f>I10</f>
        <v>17265284.5</v>
      </c>
      <c r="J17" s="72">
        <v>1</v>
      </c>
    </row>
    <row r="18" spans="1:12" s="58" customFormat="1" ht="12.75">
      <c r="A18" s="35"/>
      <c r="B18" s="65"/>
      <c r="C18" s="69"/>
      <c r="D18" s="54"/>
      <c r="E18" s="5" t="s">
        <v>19</v>
      </c>
      <c r="F18" s="4"/>
      <c r="G18" s="7"/>
      <c r="H18" s="5"/>
      <c r="I18" s="27"/>
      <c r="J18" s="5"/>
      <c r="L18" s="18"/>
    </row>
    <row r="19" spans="1:10" s="18" customFormat="1" ht="11.25">
      <c r="A19" s="70"/>
      <c r="B19" s="68"/>
      <c r="C19" s="68"/>
      <c r="D19" s="55"/>
      <c r="E19" s="8"/>
      <c r="F19" s="8"/>
      <c r="G19" s="10"/>
      <c r="H19" s="8"/>
      <c r="I19" s="29"/>
      <c r="J19" s="15"/>
    </row>
    <row r="20" spans="1:10" s="18" customFormat="1" ht="11.25">
      <c r="A20" s="70"/>
      <c r="B20" s="68"/>
      <c r="C20" s="68"/>
      <c r="D20" s="55"/>
      <c r="E20" s="8" t="s">
        <v>6</v>
      </c>
      <c r="F20" s="8"/>
      <c r="G20" s="10"/>
      <c r="H20" s="8"/>
      <c r="I20" s="28">
        <f>SUM(I16:I17)</f>
        <v>17265284.5</v>
      </c>
      <c r="J20" s="8">
        <f>SUM(J16:J19)</f>
        <v>1</v>
      </c>
    </row>
    <row r="21" spans="1:10" s="18" customFormat="1" ht="11.25">
      <c r="A21" s="70"/>
      <c r="B21" s="68"/>
      <c r="C21" s="68"/>
      <c r="D21" s="55"/>
      <c r="E21" s="8"/>
      <c r="F21" s="8"/>
      <c r="G21" s="10"/>
      <c r="H21" s="8"/>
      <c r="I21" s="27"/>
      <c r="J21" s="5"/>
    </row>
    <row r="22" spans="1:10" s="18" customFormat="1" ht="11.25">
      <c r="A22" s="31"/>
      <c r="B22" s="15"/>
      <c r="C22" s="15"/>
      <c r="D22" s="16"/>
      <c r="E22" s="15"/>
      <c r="F22" s="15"/>
      <c r="G22" s="17"/>
      <c r="H22" s="15"/>
      <c r="I22" s="28"/>
      <c r="J22" s="28"/>
    </row>
    <row r="23" spans="1:10" s="18" customFormat="1" ht="11.25">
      <c r="A23" s="3"/>
      <c r="B23" s="8"/>
      <c r="C23" s="8"/>
      <c r="D23" s="9"/>
      <c r="E23" s="8" t="s">
        <v>25</v>
      </c>
      <c r="F23" s="8"/>
      <c r="G23" s="10"/>
      <c r="H23" s="8"/>
      <c r="I23" s="50">
        <v>0</v>
      </c>
      <c r="J23" s="72">
        <v>0</v>
      </c>
    </row>
    <row r="24" spans="1:10" s="18" customFormat="1" ht="11.25">
      <c r="A24" s="35"/>
      <c r="B24" s="5"/>
      <c r="C24" s="5"/>
      <c r="D24" s="6"/>
      <c r="E24" s="5"/>
      <c r="F24" s="5"/>
      <c r="G24" s="7"/>
      <c r="H24" s="5"/>
      <c r="I24" s="28"/>
      <c r="J24" s="28"/>
    </row>
    <row r="25" spans="1:10" s="18" customFormat="1" ht="11.25">
      <c r="A25" s="31"/>
      <c r="B25" s="15"/>
      <c r="C25" s="15"/>
      <c r="D25" s="16"/>
      <c r="E25" s="15" t="s">
        <v>6</v>
      </c>
      <c r="F25" s="15"/>
      <c r="G25" s="17"/>
      <c r="H25" s="15"/>
      <c r="I25" s="29"/>
      <c r="J25" s="15"/>
    </row>
    <row r="26" spans="1:10" s="18" customFormat="1" ht="11.25">
      <c r="A26" s="3"/>
      <c r="B26" s="8"/>
      <c r="C26" s="8"/>
      <c r="D26" s="9"/>
      <c r="E26" s="8" t="s">
        <v>20</v>
      </c>
      <c r="F26" s="8"/>
      <c r="G26" s="10"/>
      <c r="H26" s="8"/>
      <c r="I26" s="28">
        <f>SUM(I20,I23)</f>
        <v>17265284.5</v>
      </c>
      <c r="J26" s="8">
        <f>SUM(J20,J23)</f>
        <v>1</v>
      </c>
    </row>
    <row r="27" spans="1:10" s="18" customFormat="1" ht="11.25">
      <c r="A27" s="35"/>
      <c r="B27" s="5"/>
      <c r="C27" s="5"/>
      <c r="D27" s="6"/>
      <c r="E27" s="5" t="s">
        <v>21</v>
      </c>
      <c r="F27" s="5"/>
      <c r="G27" s="7"/>
      <c r="H27" s="5"/>
      <c r="I27" s="27"/>
      <c r="J27" s="5"/>
    </row>
    <row r="28" spans="2:10" s="18" customFormat="1" ht="11.25">
      <c r="B28" s="11"/>
      <c r="C28" s="11"/>
      <c r="D28" s="12"/>
      <c r="E28" s="11"/>
      <c r="F28" s="11"/>
      <c r="G28" s="13"/>
      <c r="H28" s="11"/>
      <c r="J28" s="11"/>
    </row>
    <row r="29" spans="2:10" s="18" customFormat="1" ht="11.25">
      <c r="B29" s="11"/>
      <c r="C29" s="11"/>
      <c r="D29" s="12"/>
      <c r="E29" s="11"/>
      <c r="F29" s="11"/>
      <c r="G29" s="13"/>
      <c r="H29" s="11"/>
      <c r="J29" s="11"/>
    </row>
    <row r="30" spans="2:10" s="18" customFormat="1" ht="11.25">
      <c r="B30" s="11"/>
      <c r="C30" s="11"/>
      <c r="D30" s="12"/>
      <c r="E30" s="11"/>
      <c r="F30" s="11"/>
      <c r="G30" s="13"/>
      <c r="H30" s="11"/>
      <c r="J30" s="11"/>
    </row>
  </sheetData>
  <sheetProtection/>
  <mergeCells count="2">
    <mergeCell ref="A1:J1"/>
    <mergeCell ref="A2:J2"/>
  </mergeCells>
  <conditionalFormatting sqref="B11:C11">
    <cfRule type="expression" priority="188" dxfId="0" stopIfTrue="1">
      <formula>B11="County"</formula>
    </cfRule>
  </conditionalFormatting>
  <conditionalFormatting sqref="B9:C9">
    <cfRule type="expression" priority="187" dxfId="0" stopIfTrue="1">
      <formula>B9="WBS #"</formula>
    </cfRule>
  </conditionalFormatting>
  <conditionalFormatting sqref="A10">
    <cfRule type="expression" priority="186" dxfId="0" stopIfTrue="1">
      <formula>A10="RPN #"</formula>
    </cfRule>
  </conditionalFormatting>
  <conditionalFormatting sqref="D10">
    <cfRule type="expression" priority="185" dxfId="0" stopIfTrue="1">
      <formula>D10="LEN"</formula>
    </cfRule>
  </conditionalFormatting>
  <conditionalFormatting sqref="D11">
    <cfRule type="expression" priority="184" dxfId="0" stopIfTrue="1">
      <formula>D11="TIP"</formula>
    </cfRule>
  </conditionalFormatting>
  <conditionalFormatting sqref="E9">
    <cfRule type="expression" priority="183" dxfId="0" stopIfTrue="1">
      <formula>E9="DESC 1"</formula>
    </cfRule>
  </conditionalFormatting>
  <conditionalFormatting sqref="E10">
    <cfRule type="expression" priority="182" dxfId="0" stopIfTrue="1">
      <formula>E10="DESC 2"</formula>
    </cfRule>
  </conditionalFormatting>
  <conditionalFormatting sqref="E11">
    <cfRule type="expression" priority="181" dxfId="0" stopIfTrue="1">
      <formula>E11="DESC 3"</formula>
    </cfRule>
  </conditionalFormatting>
  <conditionalFormatting sqref="G10">
    <cfRule type="expression" priority="180" dxfId="0" stopIfTrue="1">
      <formula>G10=0</formula>
    </cfRule>
  </conditionalFormatting>
  <conditionalFormatting sqref="H9">
    <cfRule type="expression" priority="179" dxfId="0" stopIfTrue="1">
      <formula>H9="AWARDEE NAME 1"</formula>
    </cfRule>
  </conditionalFormatting>
  <conditionalFormatting sqref="H10">
    <cfRule type="expression" priority="178" dxfId="0" stopIfTrue="1">
      <formula>H10="AWARDEE NAME 2"</formula>
    </cfRule>
  </conditionalFormatting>
  <conditionalFormatting sqref="H11">
    <cfRule type="expression" priority="177" dxfId="0" stopIfTrue="1">
      <formula>H11="CITY, STATE"</formula>
    </cfRule>
  </conditionalFormatting>
  <conditionalFormatting sqref="I10">
    <cfRule type="expression" priority="176" dxfId="0" stopIfTrue="1">
      <formula>I10=0</formula>
    </cfRule>
  </conditionalFormatting>
  <conditionalFormatting sqref="J10">
    <cfRule type="expression" priority="175" dxfId="0" stopIfTrue="1">
      <formula>J10&gt;NOW()</formula>
    </cfRule>
  </conditionalFormatting>
  <conditionalFormatting sqref="F9">
    <cfRule type="expression" priority="174" dxfId="0" stopIfTrue="1">
      <formula>F9="?"</formula>
    </cfRule>
  </conditionalFormatting>
  <conditionalFormatting sqref="F11">
    <cfRule type="expression" priority="173" dxfId="0" stopIfTrue="1">
      <formula>F11="?"</formula>
    </cfRule>
  </conditionalFormatting>
  <conditionalFormatting sqref="I23">
    <cfRule type="expression" priority="169" dxfId="0" stopIfTrue="1">
      <formula>I23=0</formula>
    </cfRule>
  </conditionalFormatting>
  <conditionalFormatting sqref="J23">
    <cfRule type="expression" priority="165" dxfId="0" stopIfTrue="1">
      <formula>J23=0</formula>
    </cfRule>
  </conditionalFormatting>
  <conditionalFormatting sqref="J17">
    <cfRule type="expression" priority="158" dxfId="0" stopIfTrue="1">
      <formula>J17=0</formula>
    </cfRule>
  </conditionalFormatting>
  <conditionalFormatting sqref="I17">
    <cfRule type="expression" priority="157" dxfId="0" stopIfTrue="1">
      <formula>I17=0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B10">
    <cfRule type="expression" priority="25" dxfId="0" stopIfTrue="1">
      <formula>B10="FA #"</formula>
    </cfRule>
  </conditionalFormatting>
  <conditionalFormatting sqref="C10">
    <cfRule type="expression" priority="2" dxfId="0" stopIfTrue="1">
      <formula>C10="FED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2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32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38</v>
      </c>
      <c r="C9" s="78"/>
      <c r="D9" s="16"/>
      <c r="E9" s="2" t="s">
        <v>42</v>
      </c>
      <c r="F9" s="2" t="s">
        <v>9</v>
      </c>
      <c r="G9" s="49"/>
      <c r="H9" s="2" t="s">
        <v>44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40</v>
      </c>
      <c r="E10" s="3" t="s">
        <v>43</v>
      </c>
      <c r="F10" s="3"/>
      <c r="G10" s="50">
        <v>176333031.79</v>
      </c>
      <c r="H10" s="3"/>
      <c r="I10" s="50">
        <v>185680442</v>
      </c>
      <c r="J10" s="53">
        <v>44588</v>
      </c>
    </row>
    <row r="11" spans="1:10" s="18" customFormat="1" ht="11.25">
      <c r="A11" s="4"/>
      <c r="B11" s="4" t="s">
        <v>39</v>
      </c>
      <c r="C11" s="5"/>
      <c r="D11" s="6" t="s">
        <v>41</v>
      </c>
      <c r="E11" s="4"/>
      <c r="F11" s="4" t="s">
        <v>17</v>
      </c>
      <c r="G11" s="51"/>
      <c r="H11" s="4" t="s">
        <v>45</v>
      </c>
      <c r="I11" s="47"/>
      <c r="J11" s="57"/>
    </row>
    <row r="12" spans="1:10" s="18" customFormat="1" ht="11.25">
      <c r="A12" s="31"/>
      <c r="B12" s="66" t="s">
        <v>33</v>
      </c>
      <c r="C12" s="73"/>
      <c r="D12" s="16"/>
      <c r="E12" s="2"/>
      <c r="F12" s="2"/>
      <c r="G12" s="49"/>
      <c r="H12" s="2" t="s">
        <v>36</v>
      </c>
      <c r="I12" s="46"/>
      <c r="J12" s="2"/>
    </row>
    <row r="13" spans="1:10" s="18" customFormat="1" ht="11.25">
      <c r="A13" s="3">
        <v>2</v>
      </c>
      <c r="B13" s="3"/>
      <c r="C13" s="64"/>
      <c r="D13" s="9" t="s">
        <v>35</v>
      </c>
      <c r="E13" s="3" t="s">
        <v>27</v>
      </c>
      <c r="F13" s="3" t="s">
        <v>17</v>
      </c>
      <c r="G13" s="50">
        <v>16237374.05</v>
      </c>
      <c r="H13" s="3"/>
      <c r="I13" s="50">
        <v>21305653.3</v>
      </c>
      <c r="J13" s="53">
        <v>44588</v>
      </c>
    </row>
    <row r="14" spans="1:10" s="18" customFormat="1" ht="11.25">
      <c r="A14" s="4"/>
      <c r="B14" s="4" t="s">
        <v>34</v>
      </c>
      <c r="C14" s="5"/>
      <c r="D14" s="6"/>
      <c r="E14" s="4"/>
      <c r="F14" s="4"/>
      <c r="G14" s="51"/>
      <c r="H14" s="4" t="s">
        <v>37</v>
      </c>
      <c r="I14" s="47"/>
      <c r="J14" s="57"/>
    </row>
    <row r="15" spans="1:10" s="18" customFormat="1" ht="11.25">
      <c r="A15" s="31"/>
      <c r="B15" s="66" t="s">
        <v>46</v>
      </c>
      <c r="C15" s="73"/>
      <c r="D15" s="16"/>
      <c r="E15" s="2"/>
      <c r="F15" s="2"/>
      <c r="G15" s="49"/>
      <c r="H15" s="2" t="s">
        <v>49</v>
      </c>
      <c r="I15" s="46"/>
      <c r="J15" s="2"/>
    </row>
    <row r="16" spans="1:10" s="18" customFormat="1" ht="11.25">
      <c r="A16" s="3">
        <v>3</v>
      </c>
      <c r="B16" s="3"/>
      <c r="C16" s="64"/>
      <c r="D16" s="9" t="s">
        <v>48</v>
      </c>
      <c r="E16" s="3" t="s">
        <v>27</v>
      </c>
      <c r="F16" s="3" t="s">
        <v>17</v>
      </c>
      <c r="G16" s="50">
        <v>2491090.41</v>
      </c>
      <c r="H16" s="3"/>
      <c r="I16" s="50">
        <v>2933933</v>
      </c>
      <c r="J16" s="53">
        <v>44588</v>
      </c>
    </row>
    <row r="17" spans="1:10" s="18" customFormat="1" ht="11.25">
      <c r="A17" s="4"/>
      <c r="B17" s="4" t="s">
        <v>47</v>
      </c>
      <c r="C17" s="5"/>
      <c r="D17" s="6"/>
      <c r="E17" s="4"/>
      <c r="F17" s="4"/>
      <c r="G17" s="51"/>
      <c r="H17" s="4" t="s">
        <v>50</v>
      </c>
      <c r="I17" s="47"/>
      <c r="J17" s="57"/>
    </row>
    <row r="18" spans="1:10" s="18" customFormat="1" ht="11.25">
      <c r="A18" s="31"/>
      <c r="B18" s="66" t="s">
        <v>51</v>
      </c>
      <c r="C18" s="73"/>
      <c r="D18" s="16"/>
      <c r="E18" s="2" t="s">
        <v>42</v>
      </c>
      <c r="F18" s="2" t="s">
        <v>9</v>
      </c>
      <c r="G18" s="49"/>
      <c r="H18" s="2" t="s">
        <v>56</v>
      </c>
      <c r="I18" s="46"/>
      <c r="J18" s="2"/>
    </row>
    <row r="19" spans="1:10" s="18" customFormat="1" ht="11.25">
      <c r="A19" s="3">
        <v>4</v>
      </c>
      <c r="B19" s="3"/>
      <c r="C19" s="64"/>
      <c r="D19" s="9" t="s">
        <v>53</v>
      </c>
      <c r="E19" s="3" t="s">
        <v>55</v>
      </c>
      <c r="F19" s="3"/>
      <c r="G19" s="50">
        <v>2697907.41</v>
      </c>
      <c r="H19" s="3"/>
      <c r="I19" s="50">
        <v>2765532.28</v>
      </c>
      <c r="J19" s="53">
        <v>44588</v>
      </c>
    </row>
    <row r="20" spans="1:10" s="18" customFormat="1" ht="11.25">
      <c r="A20" s="4"/>
      <c r="B20" s="4" t="s">
        <v>52</v>
      </c>
      <c r="C20" s="5"/>
      <c r="D20" s="6" t="s">
        <v>54</v>
      </c>
      <c r="E20" s="4"/>
      <c r="F20" s="4" t="s">
        <v>17</v>
      </c>
      <c r="G20" s="51"/>
      <c r="H20" s="4" t="s">
        <v>57</v>
      </c>
      <c r="I20" s="47"/>
      <c r="J20" s="57"/>
    </row>
    <row r="21" spans="1:10" s="18" customFormat="1" ht="11.25">
      <c r="A21" s="31"/>
      <c r="B21" s="66" t="s">
        <v>58</v>
      </c>
      <c r="C21" s="73"/>
      <c r="D21" s="16"/>
      <c r="E21" s="2" t="s">
        <v>42</v>
      </c>
      <c r="F21" s="2" t="s">
        <v>9</v>
      </c>
      <c r="G21" s="49"/>
      <c r="H21" s="2" t="s">
        <v>63</v>
      </c>
      <c r="I21" s="46"/>
      <c r="J21" s="2"/>
    </row>
    <row r="22" spans="1:10" s="18" customFormat="1" ht="11.25">
      <c r="A22" s="3">
        <v>5</v>
      </c>
      <c r="B22" s="3"/>
      <c r="C22" s="64"/>
      <c r="D22" s="9" t="s">
        <v>60</v>
      </c>
      <c r="E22" s="3" t="s">
        <v>62</v>
      </c>
      <c r="F22" s="3"/>
      <c r="G22" s="50">
        <v>18937215.39</v>
      </c>
      <c r="H22" s="3"/>
      <c r="I22" s="50">
        <v>20329828.19</v>
      </c>
      <c r="J22" s="53">
        <v>44588</v>
      </c>
    </row>
    <row r="23" spans="1:10" s="18" customFormat="1" ht="11.25">
      <c r="A23" s="4"/>
      <c r="B23" s="4" t="s">
        <v>59</v>
      </c>
      <c r="C23" s="5"/>
      <c r="D23" s="6" t="s">
        <v>61</v>
      </c>
      <c r="E23" s="4" t="s">
        <v>55</v>
      </c>
      <c r="F23" s="4" t="s">
        <v>17</v>
      </c>
      <c r="G23" s="51"/>
      <c r="H23" s="4" t="s">
        <v>64</v>
      </c>
      <c r="I23" s="47"/>
      <c r="J23" s="57"/>
    </row>
    <row r="24" spans="1:10" s="18" customFormat="1" ht="11.25">
      <c r="A24" s="31"/>
      <c r="B24" s="66" t="s">
        <v>65</v>
      </c>
      <c r="C24" s="73"/>
      <c r="D24" s="16"/>
      <c r="E24" s="2" t="s">
        <v>68</v>
      </c>
      <c r="F24" s="2"/>
      <c r="G24" s="49"/>
      <c r="H24" s="2" t="s">
        <v>70</v>
      </c>
      <c r="I24" s="46"/>
      <c r="J24" s="2"/>
    </row>
    <row r="25" spans="1:10" s="18" customFormat="1" ht="11.25">
      <c r="A25" s="3">
        <v>6</v>
      </c>
      <c r="B25" s="3"/>
      <c r="C25" s="64"/>
      <c r="D25" s="9" t="s">
        <v>67</v>
      </c>
      <c r="E25" s="3" t="s">
        <v>69</v>
      </c>
      <c r="F25" s="3" t="s">
        <v>9</v>
      </c>
      <c r="G25" s="50">
        <v>2748256.52</v>
      </c>
      <c r="H25" s="3"/>
      <c r="I25" s="50">
        <v>2625801.29</v>
      </c>
      <c r="J25" s="53">
        <v>44588</v>
      </c>
    </row>
    <row r="26" spans="1:10" s="18" customFormat="1" ht="11.25">
      <c r="A26" s="4"/>
      <c r="B26" s="4" t="s">
        <v>66</v>
      </c>
      <c r="C26" s="5"/>
      <c r="D26" s="6"/>
      <c r="E26" s="4"/>
      <c r="F26" s="4"/>
      <c r="G26" s="51"/>
      <c r="H26" s="4" t="s">
        <v>71</v>
      </c>
      <c r="I26" s="47"/>
      <c r="J26" s="57"/>
    </row>
    <row r="27" spans="1:10" s="18" customFormat="1" ht="11.25">
      <c r="A27" s="31"/>
      <c r="B27" s="66" t="s">
        <v>72</v>
      </c>
      <c r="C27" s="73"/>
      <c r="D27" s="16"/>
      <c r="E27" s="2" t="s">
        <v>68</v>
      </c>
      <c r="F27" s="2"/>
      <c r="G27" s="49"/>
      <c r="H27" s="2" t="s">
        <v>75</v>
      </c>
      <c r="I27" s="46"/>
      <c r="J27" s="2"/>
    </row>
    <row r="28" spans="1:10" s="18" customFormat="1" ht="11.25">
      <c r="A28" s="3">
        <v>7</v>
      </c>
      <c r="B28" s="3"/>
      <c r="C28" s="64"/>
      <c r="D28" s="9" t="s">
        <v>74</v>
      </c>
      <c r="E28" s="3" t="s">
        <v>69</v>
      </c>
      <c r="F28" s="3" t="s">
        <v>9</v>
      </c>
      <c r="G28" s="50">
        <v>3376483.4</v>
      </c>
      <c r="H28" s="3"/>
      <c r="I28" s="50">
        <v>3225035</v>
      </c>
      <c r="J28" s="53">
        <v>44588</v>
      </c>
    </row>
    <row r="29" spans="1:10" s="18" customFormat="1" ht="11.25">
      <c r="A29" s="4"/>
      <c r="B29" s="4" t="s">
        <v>73</v>
      </c>
      <c r="C29" s="5"/>
      <c r="D29" s="6"/>
      <c r="E29" s="4"/>
      <c r="F29" s="4"/>
      <c r="G29" s="51"/>
      <c r="H29" s="4" t="s">
        <v>76</v>
      </c>
      <c r="I29" s="47"/>
      <c r="J29" s="57"/>
    </row>
    <row r="30" spans="1:10" s="18" customFormat="1" ht="11.25">
      <c r="A30" s="31"/>
      <c r="B30" s="66" t="s">
        <v>100</v>
      </c>
      <c r="C30" s="73"/>
      <c r="D30" s="16"/>
      <c r="E30" s="2" t="s">
        <v>68</v>
      </c>
      <c r="F30" s="2"/>
      <c r="G30" s="49"/>
      <c r="H30" s="2" t="s">
        <v>80</v>
      </c>
      <c r="I30" s="46"/>
      <c r="J30" s="2"/>
    </row>
    <row r="31" spans="1:10" s="18" customFormat="1" ht="11.25">
      <c r="A31" s="3">
        <v>9</v>
      </c>
      <c r="B31" s="3"/>
      <c r="C31" s="64"/>
      <c r="D31" s="9" t="s">
        <v>78</v>
      </c>
      <c r="E31" s="3" t="s">
        <v>79</v>
      </c>
      <c r="F31" s="3" t="s">
        <v>9</v>
      </c>
      <c r="G31" s="50">
        <v>5070563.63</v>
      </c>
      <c r="H31" s="3"/>
      <c r="I31" s="50">
        <v>4465396.17</v>
      </c>
      <c r="J31" s="53">
        <v>44588</v>
      </c>
    </row>
    <row r="32" spans="1:10" s="18" customFormat="1" ht="11.25">
      <c r="A32" s="4"/>
      <c r="B32" s="4" t="s">
        <v>77</v>
      </c>
      <c r="C32" s="5"/>
      <c r="D32" s="6"/>
      <c r="E32" s="4"/>
      <c r="F32" s="4"/>
      <c r="G32" s="51"/>
      <c r="H32" s="4" t="s">
        <v>81</v>
      </c>
      <c r="I32" s="47"/>
      <c r="J32" s="57"/>
    </row>
    <row r="33" spans="1:10" s="18" customFormat="1" ht="11.25">
      <c r="A33" s="31"/>
      <c r="B33" s="66" t="s">
        <v>82</v>
      </c>
      <c r="C33" s="73"/>
      <c r="D33" s="16"/>
      <c r="E33" s="2" t="s">
        <v>42</v>
      </c>
      <c r="F33" s="2" t="s">
        <v>9</v>
      </c>
      <c r="G33" s="49"/>
      <c r="H33" s="2" t="s">
        <v>92</v>
      </c>
      <c r="I33" s="46"/>
      <c r="J33" s="2"/>
    </row>
    <row r="34" spans="1:10" s="18" customFormat="1" ht="11.25">
      <c r="A34" s="3">
        <v>10</v>
      </c>
      <c r="B34" s="79" t="s">
        <v>84</v>
      </c>
      <c r="C34" s="64" t="s">
        <v>88</v>
      </c>
      <c r="D34" s="9" t="s">
        <v>85</v>
      </c>
      <c r="E34" s="3" t="s">
        <v>86</v>
      </c>
      <c r="F34" s="3"/>
      <c r="G34" s="50">
        <v>3391943.3</v>
      </c>
      <c r="H34" s="3"/>
      <c r="I34" s="50">
        <v>3488269.05</v>
      </c>
      <c r="J34" s="53">
        <v>44588</v>
      </c>
    </row>
    <row r="35" spans="1:10" s="18" customFormat="1" ht="11.25">
      <c r="A35" s="4"/>
      <c r="B35" s="4" t="s">
        <v>83</v>
      </c>
      <c r="C35" s="5"/>
      <c r="D35" s="6" t="s">
        <v>87</v>
      </c>
      <c r="E35" s="4"/>
      <c r="F35" s="4" t="s">
        <v>17</v>
      </c>
      <c r="G35" s="51"/>
      <c r="H35" s="4" t="s">
        <v>93</v>
      </c>
      <c r="I35" s="47"/>
      <c r="J35" s="57"/>
    </row>
    <row r="36" spans="1:10" s="18" customFormat="1" ht="11.25">
      <c r="A36" s="31"/>
      <c r="B36" s="66" t="s">
        <v>94</v>
      </c>
      <c r="C36" s="73"/>
      <c r="D36" s="16"/>
      <c r="E36" s="2" t="s">
        <v>42</v>
      </c>
      <c r="F36" s="2" t="s">
        <v>9</v>
      </c>
      <c r="G36" s="49"/>
      <c r="H36" s="2" t="s">
        <v>98</v>
      </c>
      <c r="I36" s="46"/>
      <c r="J36" s="2"/>
    </row>
    <row r="37" spans="1:10" s="18" customFormat="1" ht="11.25">
      <c r="A37" s="3">
        <v>11</v>
      </c>
      <c r="B37" s="3"/>
      <c r="C37" s="64"/>
      <c r="D37" s="9" t="s">
        <v>96</v>
      </c>
      <c r="E37" s="3" t="s">
        <v>55</v>
      </c>
      <c r="F37" s="3"/>
      <c r="G37" s="50">
        <v>3958501.07</v>
      </c>
      <c r="H37" s="3"/>
      <c r="I37" s="50">
        <v>4042182.17</v>
      </c>
      <c r="J37" s="53">
        <v>44588</v>
      </c>
    </row>
    <row r="38" spans="1:10" s="18" customFormat="1" ht="11.25">
      <c r="A38" s="4"/>
      <c r="B38" s="4" t="s">
        <v>95</v>
      </c>
      <c r="C38" s="5"/>
      <c r="D38" s="6" t="s">
        <v>97</v>
      </c>
      <c r="E38" s="4"/>
      <c r="F38" s="4" t="s">
        <v>17</v>
      </c>
      <c r="G38" s="51"/>
      <c r="H38" s="4" t="s">
        <v>99</v>
      </c>
      <c r="I38" s="47"/>
      <c r="J38" s="57"/>
    </row>
    <row r="39" spans="2:10" s="18" customFormat="1" ht="11.25">
      <c r="B39" s="11"/>
      <c r="C39" s="11"/>
      <c r="D39" s="12"/>
      <c r="E39" s="11"/>
      <c r="F39" s="11"/>
      <c r="G39" s="30"/>
      <c r="H39" s="11"/>
      <c r="I39" s="62"/>
      <c r="J39" s="11"/>
    </row>
    <row r="40" spans="1:10" s="18" customFormat="1" ht="12.75">
      <c r="A40" s="48" t="str">
        <f>"NUMBER OF PROJECTS AWARDED THIS LETTING = "&amp;J50</f>
        <v>NUMBER OF PROJECTS AWARDED THIS LETTING = 10</v>
      </c>
      <c r="B40" s="48"/>
      <c r="C40" s="48"/>
      <c r="D40" s="59"/>
      <c r="E40" s="48"/>
      <c r="F40" s="48"/>
      <c r="G40" s="60"/>
      <c r="H40" s="48"/>
      <c r="I40" s="61"/>
      <c r="J40" s="48"/>
    </row>
    <row r="41" spans="1:10" s="18" customFormat="1" ht="12.75">
      <c r="A41" s="48" t="str">
        <f>"NUMBER OF PROJECTS AWARDED THIS YEAR TO DATE = "&amp;J56</f>
        <v>NUMBER OF PROJECTS AWARDED THIS YEAR TO DATE = 11</v>
      </c>
      <c r="B41" s="48"/>
      <c r="C41" s="48"/>
      <c r="D41" s="59"/>
      <c r="E41" s="48"/>
      <c r="F41" s="48"/>
      <c r="G41" s="60"/>
      <c r="H41" s="48"/>
      <c r="I41" s="61"/>
      <c r="J41" s="48"/>
    </row>
    <row r="42" spans="1:10" s="18" customFormat="1" ht="12.75">
      <c r="A42" s="1"/>
      <c r="B42" s="14"/>
      <c r="C42" s="14"/>
      <c r="D42" s="36"/>
      <c r="E42" s="14"/>
      <c r="F42" s="14"/>
      <c r="G42" s="41"/>
      <c r="H42" s="14"/>
      <c r="I42" s="42"/>
      <c r="J42" s="14"/>
    </row>
    <row r="43" spans="1:10" s="18" customFormat="1" ht="11.25">
      <c r="A43" s="31"/>
      <c r="B43" s="63"/>
      <c r="C43" s="67"/>
      <c r="D43" s="56"/>
      <c r="E43" s="15" t="s">
        <v>89</v>
      </c>
      <c r="F43" s="2"/>
      <c r="G43" s="17"/>
      <c r="H43" s="15"/>
      <c r="I43" s="29"/>
      <c r="J43" s="15"/>
    </row>
    <row r="44" spans="1:10" s="18" customFormat="1" ht="11.25">
      <c r="A44" s="3"/>
      <c r="B44" s="64"/>
      <c r="C44" s="64" t="s">
        <v>88</v>
      </c>
      <c r="D44" s="55"/>
      <c r="E44" s="8" t="s">
        <v>90</v>
      </c>
      <c r="F44" s="3"/>
      <c r="G44" s="10"/>
      <c r="H44" s="8"/>
      <c r="I44" s="50">
        <f>I34</f>
        <v>3488269.05</v>
      </c>
      <c r="J44" s="72">
        <v>1</v>
      </c>
    </row>
    <row r="45" spans="1:10" s="18" customFormat="1" ht="11.25">
      <c r="A45" s="35"/>
      <c r="B45" s="65"/>
      <c r="C45" s="69"/>
      <c r="D45" s="54"/>
      <c r="E45" s="5" t="s">
        <v>91</v>
      </c>
      <c r="F45" s="4"/>
      <c r="G45" s="7"/>
      <c r="H45" s="5"/>
      <c r="I45" s="27"/>
      <c r="J45" s="5"/>
    </row>
    <row r="46" spans="1:10" s="18" customFormat="1" ht="11.25">
      <c r="A46" s="31"/>
      <c r="B46" s="63"/>
      <c r="C46" s="67"/>
      <c r="D46" s="56"/>
      <c r="E46" s="15" t="s">
        <v>4</v>
      </c>
      <c r="F46" s="2"/>
      <c r="G46" s="17"/>
      <c r="H46" s="15"/>
      <c r="I46" s="29"/>
      <c r="J46" s="15"/>
    </row>
    <row r="47" spans="1:10" ht="12.75">
      <c r="A47" s="3"/>
      <c r="B47" s="64"/>
      <c r="C47" s="68"/>
      <c r="D47" s="55"/>
      <c r="E47" s="8" t="s">
        <v>18</v>
      </c>
      <c r="F47" s="3"/>
      <c r="G47" s="10"/>
      <c r="H47" s="8"/>
      <c r="I47" s="50">
        <f>(I10+I13+I16+I19+I22+I25+I28+I31+I37)</f>
        <v>247373803.39999998</v>
      </c>
      <c r="J47" s="72">
        <v>9</v>
      </c>
    </row>
    <row r="48" spans="1:12" s="58" customFormat="1" ht="12.75">
      <c r="A48" s="35"/>
      <c r="B48" s="65"/>
      <c r="C48" s="69"/>
      <c r="D48" s="54"/>
      <c r="E48" s="5" t="s">
        <v>19</v>
      </c>
      <c r="F48" s="4"/>
      <c r="G48" s="7"/>
      <c r="H48" s="5"/>
      <c r="I48" s="27"/>
      <c r="J48" s="5"/>
      <c r="L48" s="18"/>
    </row>
    <row r="49" spans="1:10" s="18" customFormat="1" ht="11.25">
      <c r="A49" s="70"/>
      <c r="B49" s="68"/>
      <c r="C49" s="68"/>
      <c r="D49" s="55"/>
      <c r="E49" s="8"/>
      <c r="F49" s="8"/>
      <c r="G49" s="10"/>
      <c r="H49" s="8"/>
      <c r="I49" s="29"/>
      <c r="J49" s="15"/>
    </row>
    <row r="50" spans="1:10" s="18" customFormat="1" ht="11.25">
      <c r="A50" s="70"/>
      <c r="B50" s="68"/>
      <c r="C50" s="68"/>
      <c r="D50" s="55"/>
      <c r="E50" s="8" t="s">
        <v>6</v>
      </c>
      <c r="F50" s="8"/>
      <c r="G50" s="10"/>
      <c r="H50" s="8"/>
      <c r="I50" s="28">
        <f>SUM(I44:I47)</f>
        <v>250862072.45</v>
      </c>
      <c r="J50" s="8">
        <f>SUM(J44:J49)</f>
        <v>10</v>
      </c>
    </row>
    <row r="51" spans="1:10" s="18" customFormat="1" ht="11.25">
      <c r="A51" s="70"/>
      <c r="B51" s="68"/>
      <c r="C51" s="68"/>
      <c r="D51" s="55"/>
      <c r="E51" s="8"/>
      <c r="F51" s="8"/>
      <c r="G51" s="10"/>
      <c r="H51" s="8"/>
      <c r="I51" s="27"/>
      <c r="J51" s="5"/>
    </row>
    <row r="52" spans="1:10" s="18" customFormat="1" ht="11.25">
      <c r="A52" s="31"/>
      <c r="B52" s="15"/>
      <c r="C52" s="15"/>
      <c r="D52" s="16"/>
      <c r="E52" s="15"/>
      <c r="F52" s="15"/>
      <c r="G52" s="17"/>
      <c r="H52" s="15"/>
      <c r="I52" s="28"/>
      <c r="J52" s="28"/>
    </row>
    <row r="53" spans="1:10" s="18" customFormat="1" ht="11.25">
      <c r="A53" s="3"/>
      <c r="B53" s="8"/>
      <c r="C53" s="8"/>
      <c r="D53" s="9"/>
      <c r="E53" s="8" t="s">
        <v>25</v>
      </c>
      <c r="F53" s="8"/>
      <c r="G53" s="10"/>
      <c r="H53" s="8"/>
      <c r="I53" s="50">
        <f>'JANUARY 5, 2022 (CMGC)'!I26</f>
        <v>17265284.5</v>
      </c>
      <c r="J53" s="72">
        <f>'JANUARY 5, 2022 (CMGC)'!J26</f>
        <v>1</v>
      </c>
    </row>
    <row r="54" spans="1:10" s="18" customFormat="1" ht="11.25">
      <c r="A54" s="35"/>
      <c r="B54" s="5"/>
      <c r="C54" s="5"/>
      <c r="D54" s="6"/>
      <c r="E54" s="5"/>
      <c r="F54" s="5"/>
      <c r="G54" s="7"/>
      <c r="H54" s="5"/>
      <c r="I54" s="28"/>
      <c r="J54" s="28"/>
    </row>
    <row r="55" spans="1:10" s="18" customFormat="1" ht="11.25">
      <c r="A55" s="31"/>
      <c r="B55" s="15"/>
      <c r="C55" s="15"/>
      <c r="D55" s="16"/>
      <c r="E55" s="15" t="s">
        <v>6</v>
      </c>
      <c r="F55" s="15"/>
      <c r="G55" s="17"/>
      <c r="H55" s="15"/>
      <c r="I55" s="29"/>
      <c r="J55" s="15"/>
    </row>
    <row r="56" spans="1:10" s="18" customFormat="1" ht="11.25">
      <c r="A56" s="3"/>
      <c r="B56" s="8"/>
      <c r="C56" s="8"/>
      <c r="D56" s="9"/>
      <c r="E56" s="8" t="s">
        <v>20</v>
      </c>
      <c r="F56" s="8"/>
      <c r="G56" s="10"/>
      <c r="H56" s="8"/>
      <c r="I56" s="28">
        <f>SUM(I50,I53)</f>
        <v>268127356.95</v>
      </c>
      <c r="J56" s="80">
        <f>SUM(J50,J53)</f>
        <v>11</v>
      </c>
    </row>
    <row r="57" spans="1:10" s="18" customFormat="1" ht="11.25">
      <c r="A57" s="35"/>
      <c r="B57" s="5"/>
      <c r="C57" s="5"/>
      <c r="D57" s="6"/>
      <c r="E57" s="5" t="s">
        <v>21</v>
      </c>
      <c r="F57" s="5"/>
      <c r="G57" s="7"/>
      <c r="H57" s="5"/>
      <c r="I57" s="27"/>
      <c r="J57" s="5"/>
    </row>
    <row r="58" spans="2:10" s="18" customFormat="1" ht="11.25">
      <c r="B58" s="11"/>
      <c r="C58" s="11"/>
      <c r="D58" s="12"/>
      <c r="E58" s="11"/>
      <c r="F58" s="11"/>
      <c r="G58" s="13"/>
      <c r="H58" s="11"/>
      <c r="J58" s="11"/>
    </row>
    <row r="59" spans="2:10" s="18" customFormat="1" ht="11.25">
      <c r="B59" s="11"/>
      <c r="C59" s="11"/>
      <c r="D59" s="12"/>
      <c r="E59" s="11"/>
      <c r="F59" s="11"/>
      <c r="G59" s="13"/>
      <c r="H59" s="11"/>
      <c r="J59" s="11"/>
    </row>
    <row r="60" spans="2:10" s="18" customFormat="1" ht="11.25">
      <c r="B60" s="11"/>
      <c r="C60" s="11"/>
      <c r="D60" s="12"/>
      <c r="E60" s="11"/>
      <c r="F60" s="11"/>
      <c r="G60" s="13"/>
      <c r="H60" s="11"/>
      <c r="J60" s="11"/>
    </row>
  </sheetData>
  <sheetProtection/>
  <mergeCells count="2">
    <mergeCell ref="A1:J1"/>
    <mergeCell ref="A2:J2"/>
  </mergeCells>
  <conditionalFormatting sqref="B11:C11">
    <cfRule type="expression" priority="188" dxfId="0" stopIfTrue="1">
      <formula>B11="County"</formula>
    </cfRule>
  </conditionalFormatting>
  <conditionalFormatting sqref="B9:C9">
    <cfRule type="expression" priority="187" dxfId="0" stopIfTrue="1">
      <formula>B9="WBS #"</formula>
    </cfRule>
  </conditionalFormatting>
  <conditionalFormatting sqref="A10">
    <cfRule type="expression" priority="186" dxfId="0" stopIfTrue="1">
      <formula>A10="RPN #"</formula>
    </cfRule>
  </conditionalFormatting>
  <conditionalFormatting sqref="D10">
    <cfRule type="expression" priority="185" dxfId="0" stopIfTrue="1">
      <formula>D10="LEN"</formula>
    </cfRule>
  </conditionalFormatting>
  <conditionalFormatting sqref="D11">
    <cfRule type="expression" priority="184" dxfId="0" stopIfTrue="1">
      <formula>D11="TIP"</formula>
    </cfRule>
  </conditionalFormatting>
  <conditionalFormatting sqref="E9">
    <cfRule type="expression" priority="183" dxfId="0" stopIfTrue="1">
      <formula>E9="DESC 1"</formula>
    </cfRule>
  </conditionalFormatting>
  <conditionalFormatting sqref="E10">
    <cfRule type="expression" priority="182" dxfId="0" stopIfTrue="1">
      <formula>E10="DESC 2"</formula>
    </cfRule>
  </conditionalFormatting>
  <conditionalFormatting sqref="E11">
    <cfRule type="expression" priority="181" dxfId="0" stopIfTrue="1">
      <formula>E11="DESC 3"</formula>
    </cfRule>
  </conditionalFormatting>
  <conditionalFormatting sqref="G10">
    <cfRule type="expression" priority="180" dxfId="0" stopIfTrue="1">
      <formula>G10=0</formula>
    </cfRule>
  </conditionalFormatting>
  <conditionalFormatting sqref="H9">
    <cfRule type="expression" priority="179" dxfId="0" stopIfTrue="1">
      <formula>H9="AWARDEE NAME 1"</formula>
    </cfRule>
  </conditionalFormatting>
  <conditionalFormatting sqref="H10">
    <cfRule type="expression" priority="178" dxfId="0" stopIfTrue="1">
      <formula>H10="AWARDEE NAME 2"</formula>
    </cfRule>
  </conditionalFormatting>
  <conditionalFormatting sqref="H11">
    <cfRule type="expression" priority="177" dxfId="0" stopIfTrue="1">
      <formula>H11="CITY, STATE"</formula>
    </cfRule>
  </conditionalFormatting>
  <conditionalFormatting sqref="I10">
    <cfRule type="expression" priority="176" dxfId="0" stopIfTrue="1">
      <formula>I10=0</formula>
    </cfRule>
  </conditionalFormatting>
  <conditionalFormatting sqref="J10">
    <cfRule type="expression" priority="175" dxfId="0" stopIfTrue="1">
      <formula>J10&gt;NOW()</formula>
    </cfRule>
  </conditionalFormatting>
  <conditionalFormatting sqref="F9">
    <cfRule type="expression" priority="174" dxfId="0" stopIfTrue="1">
      <formula>F9="?"</formula>
    </cfRule>
  </conditionalFormatting>
  <conditionalFormatting sqref="F11">
    <cfRule type="expression" priority="173" dxfId="0" stopIfTrue="1">
      <formula>F11="?"</formula>
    </cfRule>
  </conditionalFormatting>
  <conditionalFormatting sqref="I44">
    <cfRule type="expression" priority="172" dxfId="0" stopIfTrue="1">
      <formula>I44=0</formula>
    </cfRule>
  </conditionalFormatting>
  <conditionalFormatting sqref="I53">
    <cfRule type="expression" priority="169" dxfId="0" stopIfTrue="1">
      <formula>I53=0</formula>
    </cfRule>
  </conditionalFormatting>
  <conditionalFormatting sqref="J44">
    <cfRule type="expression" priority="168" dxfId="0" stopIfTrue="1">
      <formula>J44=0</formula>
    </cfRule>
  </conditionalFormatting>
  <conditionalFormatting sqref="J53">
    <cfRule type="expression" priority="165" dxfId="0" stopIfTrue="1">
      <formula>J53=0</formula>
    </cfRule>
  </conditionalFormatting>
  <conditionalFormatting sqref="E43">
    <cfRule type="expression" priority="164" dxfId="0" stopIfTrue="1">
      <formula>E43="FED TYPE 1"</formula>
    </cfRule>
  </conditionalFormatting>
  <conditionalFormatting sqref="E44">
    <cfRule type="expression" priority="163" dxfId="0" stopIfTrue="1">
      <formula>E44="FED TYPE 2"</formula>
    </cfRule>
  </conditionalFormatting>
  <conditionalFormatting sqref="J47">
    <cfRule type="expression" priority="158" dxfId="0" stopIfTrue="1">
      <formula>J47=0</formula>
    </cfRule>
  </conditionalFormatting>
  <conditionalFormatting sqref="I47">
    <cfRule type="expression" priority="157" dxfId="0" stopIfTrue="1">
      <formula>I47=0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A13">
    <cfRule type="expression" priority="154" dxfId="0" stopIfTrue="1">
      <formula>A13="RPN #"</formula>
    </cfRule>
  </conditionalFormatting>
  <conditionalFormatting sqref="D13">
    <cfRule type="expression" priority="153" dxfId="0" stopIfTrue="1">
      <formula>D13="LEN"</formula>
    </cfRule>
  </conditionalFormatting>
  <conditionalFormatting sqref="D14">
    <cfRule type="expression" priority="152" dxfId="0" stopIfTrue="1">
      <formula>D14="TIP"</formula>
    </cfRule>
  </conditionalFormatting>
  <conditionalFormatting sqref="E12">
    <cfRule type="expression" priority="151" dxfId="0" stopIfTrue="1">
      <formula>E12="DESC 1"</formula>
    </cfRule>
  </conditionalFormatting>
  <conditionalFormatting sqref="E13">
    <cfRule type="expression" priority="150" dxfId="0" stopIfTrue="1">
      <formula>E13="DESC 2"</formula>
    </cfRule>
  </conditionalFormatting>
  <conditionalFormatting sqref="E14">
    <cfRule type="expression" priority="149" dxfId="0" stopIfTrue="1">
      <formula>E14="DESC 3"</formula>
    </cfRule>
  </conditionalFormatting>
  <conditionalFormatting sqref="G13">
    <cfRule type="expression" priority="148" dxfId="0" stopIfTrue="1">
      <formula>G13=0</formula>
    </cfRule>
  </conditionalFormatting>
  <conditionalFormatting sqref="H12">
    <cfRule type="expression" priority="147" dxfId="0" stopIfTrue="1">
      <formula>H12="AWARDEE NAME 1"</formula>
    </cfRule>
  </conditionalFormatting>
  <conditionalFormatting sqref="H13">
    <cfRule type="expression" priority="146" dxfId="0" stopIfTrue="1">
      <formula>H13="AWARDEE NAME 2"</formula>
    </cfRule>
  </conditionalFormatting>
  <conditionalFormatting sqref="H14">
    <cfRule type="expression" priority="145" dxfId="0" stopIfTrue="1">
      <formula>H14="CITY, STATE"</formula>
    </cfRule>
  </conditionalFormatting>
  <conditionalFormatting sqref="I13">
    <cfRule type="expression" priority="144" dxfId="0" stopIfTrue="1">
      <formula>I13=0</formula>
    </cfRule>
  </conditionalFormatting>
  <conditionalFormatting sqref="J13">
    <cfRule type="expression" priority="143" dxfId="0" stopIfTrue="1">
      <formula>J13&gt;NOW()</formula>
    </cfRule>
  </conditionalFormatting>
  <conditionalFormatting sqref="F12">
    <cfRule type="expression" priority="142" dxfId="0" stopIfTrue="1">
      <formula>F12="?"</formula>
    </cfRule>
  </conditionalFormatting>
  <conditionalFormatting sqref="F14">
    <cfRule type="expression" priority="141" dxfId="0" stopIfTrue="1">
      <formula>F14="?"</formula>
    </cfRule>
  </conditionalFormatting>
  <conditionalFormatting sqref="A16">
    <cfRule type="expression" priority="140" dxfId="0" stopIfTrue="1">
      <formula>A16="RPN #"</formula>
    </cfRule>
  </conditionalFormatting>
  <conditionalFormatting sqref="D16">
    <cfRule type="expression" priority="139" dxfId="0" stopIfTrue="1">
      <formula>D16="LEN"</formula>
    </cfRule>
  </conditionalFormatting>
  <conditionalFormatting sqref="D17">
    <cfRule type="expression" priority="138" dxfId="0" stopIfTrue="1">
      <formula>D17="TIP"</formula>
    </cfRule>
  </conditionalFormatting>
  <conditionalFormatting sqref="E15">
    <cfRule type="expression" priority="137" dxfId="0" stopIfTrue="1">
      <formula>E15="DESC 1"</formula>
    </cfRule>
  </conditionalFormatting>
  <conditionalFormatting sqref="E16">
    <cfRule type="expression" priority="136" dxfId="0" stopIfTrue="1">
      <formula>E16="DESC 2"</formula>
    </cfRule>
  </conditionalFormatting>
  <conditionalFormatting sqref="E17">
    <cfRule type="expression" priority="135" dxfId="0" stopIfTrue="1">
      <formula>E17="DESC 3"</formula>
    </cfRule>
  </conditionalFormatting>
  <conditionalFormatting sqref="G16">
    <cfRule type="expression" priority="134" dxfId="0" stopIfTrue="1">
      <formula>G16=0</formula>
    </cfRule>
  </conditionalFormatting>
  <conditionalFormatting sqref="H15">
    <cfRule type="expression" priority="133" dxfId="0" stopIfTrue="1">
      <formula>H15="AWARDEE NAME 1"</formula>
    </cfRule>
  </conditionalFormatting>
  <conditionalFormatting sqref="H16">
    <cfRule type="expression" priority="132" dxfId="0" stopIfTrue="1">
      <formula>H16="AWARDEE NAME 2"</formula>
    </cfRule>
  </conditionalFormatting>
  <conditionalFormatting sqref="H17">
    <cfRule type="expression" priority="131" dxfId="0" stopIfTrue="1">
      <formula>H17="CITY, STATE"</formula>
    </cfRule>
  </conditionalFormatting>
  <conditionalFormatting sqref="I16">
    <cfRule type="expression" priority="130" dxfId="0" stopIfTrue="1">
      <formula>I16=0</formula>
    </cfRule>
  </conditionalFormatting>
  <conditionalFormatting sqref="J16">
    <cfRule type="expression" priority="129" dxfId="0" stopIfTrue="1">
      <formula>J16&gt;NOW()</formula>
    </cfRule>
  </conditionalFormatting>
  <conditionalFormatting sqref="F15">
    <cfRule type="expression" priority="128" dxfId="0" stopIfTrue="1">
      <formula>F15="?"</formula>
    </cfRule>
  </conditionalFormatting>
  <conditionalFormatting sqref="F17">
    <cfRule type="expression" priority="127" dxfId="0" stopIfTrue="1">
      <formula>F17="?"</formula>
    </cfRule>
  </conditionalFormatting>
  <conditionalFormatting sqref="A19">
    <cfRule type="expression" priority="126" dxfId="0" stopIfTrue="1">
      <formula>A19="RPN #"</formula>
    </cfRule>
  </conditionalFormatting>
  <conditionalFormatting sqref="D19">
    <cfRule type="expression" priority="125" dxfId="0" stopIfTrue="1">
      <formula>D19="LEN"</formula>
    </cfRule>
  </conditionalFormatting>
  <conditionalFormatting sqref="D20">
    <cfRule type="expression" priority="124" dxfId="0" stopIfTrue="1">
      <formula>D20="TIP"</formula>
    </cfRule>
  </conditionalFormatting>
  <conditionalFormatting sqref="E18">
    <cfRule type="expression" priority="123" dxfId="0" stopIfTrue="1">
      <formula>E18="DESC 1"</formula>
    </cfRule>
  </conditionalFormatting>
  <conditionalFormatting sqref="E19">
    <cfRule type="expression" priority="122" dxfId="0" stopIfTrue="1">
      <formula>E19="DESC 2"</formula>
    </cfRule>
  </conditionalFormatting>
  <conditionalFormatting sqref="E20">
    <cfRule type="expression" priority="121" dxfId="0" stopIfTrue="1">
      <formula>E20="DESC 3"</formula>
    </cfRule>
  </conditionalFormatting>
  <conditionalFormatting sqref="G19">
    <cfRule type="expression" priority="120" dxfId="0" stopIfTrue="1">
      <formula>G19=0</formula>
    </cfRule>
  </conditionalFormatting>
  <conditionalFormatting sqref="H18">
    <cfRule type="expression" priority="119" dxfId="0" stopIfTrue="1">
      <formula>H18="AWARDEE NAME 1"</formula>
    </cfRule>
  </conditionalFormatting>
  <conditionalFormatting sqref="H19">
    <cfRule type="expression" priority="118" dxfId="0" stopIfTrue="1">
      <formula>H19="AWARDEE NAME 2"</formula>
    </cfRule>
  </conditionalFormatting>
  <conditionalFormatting sqref="H20">
    <cfRule type="expression" priority="117" dxfId="0" stopIfTrue="1">
      <formula>H20="CITY, STATE"</formula>
    </cfRule>
  </conditionalFormatting>
  <conditionalFormatting sqref="I19">
    <cfRule type="expression" priority="116" dxfId="0" stopIfTrue="1">
      <formula>I19=0</formula>
    </cfRule>
  </conditionalFormatting>
  <conditionalFormatting sqref="J19">
    <cfRule type="expression" priority="115" dxfId="0" stopIfTrue="1">
      <formula>J19&gt;NOW()</formula>
    </cfRule>
  </conditionalFormatting>
  <conditionalFormatting sqref="F18">
    <cfRule type="expression" priority="114" dxfId="0" stopIfTrue="1">
      <formula>F18="?"</formula>
    </cfRule>
  </conditionalFormatting>
  <conditionalFormatting sqref="F20">
    <cfRule type="expression" priority="113" dxfId="0" stopIfTrue="1">
      <formula>F20="?"</formula>
    </cfRule>
  </conditionalFormatting>
  <conditionalFormatting sqref="A22">
    <cfRule type="expression" priority="112" dxfId="0" stopIfTrue="1">
      <formula>A22="RPN #"</formula>
    </cfRule>
  </conditionalFormatting>
  <conditionalFormatting sqref="D22">
    <cfRule type="expression" priority="111" dxfId="0" stopIfTrue="1">
      <formula>D22="LEN"</formula>
    </cfRule>
  </conditionalFormatting>
  <conditionalFormatting sqref="D23">
    <cfRule type="expression" priority="110" dxfId="0" stopIfTrue="1">
      <formula>D23="TIP"</formula>
    </cfRule>
  </conditionalFormatting>
  <conditionalFormatting sqref="E21">
    <cfRule type="expression" priority="109" dxfId="0" stopIfTrue="1">
      <formula>E21="DESC 1"</formula>
    </cfRule>
  </conditionalFormatting>
  <conditionalFormatting sqref="E22">
    <cfRule type="expression" priority="108" dxfId="0" stopIfTrue="1">
      <formula>E22="DESC 2"</formula>
    </cfRule>
  </conditionalFormatting>
  <conditionalFormatting sqref="E23">
    <cfRule type="expression" priority="107" dxfId="0" stopIfTrue="1">
      <formula>E23="DESC 3"</formula>
    </cfRule>
  </conditionalFormatting>
  <conditionalFormatting sqref="G22">
    <cfRule type="expression" priority="106" dxfId="0" stopIfTrue="1">
      <formula>G22=0</formula>
    </cfRule>
  </conditionalFormatting>
  <conditionalFormatting sqref="H21">
    <cfRule type="expression" priority="105" dxfId="0" stopIfTrue="1">
      <formula>H21="AWARDEE NAME 1"</formula>
    </cfRule>
  </conditionalFormatting>
  <conditionalFormatting sqref="H22">
    <cfRule type="expression" priority="104" dxfId="0" stopIfTrue="1">
      <formula>H22="AWARDEE NAME 2"</formula>
    </cfRule>
  </conditionalFormatting>
  <conditionalFormatting sqref="H23">
    <cfRule type="expression" priority="103" dxfId="0" stopIfTrue="1">
      <formula>H23="CITY, STATE"</formula>
    </cfRule>
  </conditionalFormatting>
  <conditionalFormatting sqref="I22">
    <cfRule type="expression" priority="102" dxfId="0" stopIfTrue="1">
      <formula>I22=0</formula>
    </cfRule>
  </conditionalFormatting>
  <conditionalFormatting sqref="J22">
    <cfRule type="expression" priority="101" dxfId="0" stopIfTrue="1">
      <formula>J22&gt;NOW()</formula>
    </cfRule>
  </conditionalFormatting>
  <conditionalFormatting sqref="F21">
    <cfRule type="expression" priority="100" dxfId="0" stopIfTrue="1">
      <formula>F21="?"</formula>
    </cfRule>
  </conditionalFormatting>
  <conditionalFormatting sqref="F23">
    <cfRule type="expression" priority="99" dxfId="0" stopIfTrue="1">
      <formula>F23="?"</formula>
    </cfRule>
  </conditionalFormatting>
  <conditionalFormatting sqref="A25">
    <cfRule type="expression" priority="98" dxfId="0" stopIfTrue="1">
      <formula>A25="RPN #"</formula>
    </cfRule>
  </conditionalFormatting>
  <conditionalFormatting sqref="D25">
    <cfRule type="expression" priority="97" dxfId="0" stopIfTrue="1">
      <formula>D25="LEN"</formula>
    </cfRule>
  </conditionalFormatting>
  <conditionalFormatting sqref="D26">
    <cfRule type="expression" priority="96" dxfId="0" stopIfTrue="1">
      <formula>D26="TIP"</formula>
    </cfRule>
  </conditionalFormatting>
  <conditionalFormatting sqref="E24">
    <cfRule type="expression" priority="95" dxfId="0" stopIfTrue="1">
      <formula>E24="DESC 1"</formula>
    </cfRule>
  </conditionalFormatting>
  <conditionalFormatting sqref="E25">
    <cfRule type="expression" priority="94" dxfId="0" stopIfTrue="1">
      <formula>E25="DESC 2"</formula>
    </cfRule>
  </conditionalFormatting>
  <conditionalFormatting sqref="E26">
    <cfRule type="expression" priority="93" dxfId="0" stopIfTrue="1">
      <formula>E26="DESC 3"</formula>
    </cfRule>
  </conditionalFormatting>
  <conditionalFormatting sqref="G25">
    <cfRule type="expression" priority="92" dxfId="0" stopIfTrue="1">
      <formula>G25=0</formula>
    </cfRule>
  </conditionalFormatting>
  <conditionalFormatting sqref="H24">
    <cfRule type="expression" priority="91" dxfId="0" stopIfTrue="1">
      <formula>H24="AWARDEE NAME 1"</formula>
    </cfRule>
  </conditionalFormatting>
  <conditionalFormatting sqref="H25">
    <cfRule type="expression" priority="90" dxfId="0" stopIfTrue="1">
      <formula>H25="AWARDEE NAME 2"</formula>
    </cfRule>
  </conditionalFormatting>
  <conditionalFormatting sqref="H26">
    <cfRule type="expression" priority="89" dxfId="0" stopIfTrue="1">
      <formula>H26="CITY, STATE"</formula>
    </cfRule>
  </conditionalFormatting>
  <conditionalFormatting sqref="I25">
    <cfRule type="expression" priority="88" dxfId="0" stopIfTrue="1">
      <formula>I25=0</formula>
    </cfRule>
  </conditionalFormatting>
  <conditionalFormatting sqref="J25">
    <cfRule type="expression" priority="87" dxfId="0" stopIfTrue="1">
      <formula>J25&gt;NOW()</formula>
    </cfRule>
  </conditionalFormatting>
  <conditionalFormatting sqref="F24">
    <cfRule type="expression" priority="86" dxfId="0" stopIfTrue="1">
      <formula>F24="?"</formula>
    </cfRule>
  </conditionalFormatting>
  <conditionalFormatting sqref="F26">
    <cfRule type="expression" priority="85" dxfId="0" stopIfTrue="1">
      <formula>F26="?"</formula>
    </cfRule>
  </conditionalFormatting>
  <conditionalFormatting sqref="A28">
    <cfRule type="expression" priority="84" dxfId="0" stopIfTrue="1">
      <formula>A28="RPN #"</formula>
    </cfRule>
  </conditionalFormatting>
  <conditionalFormatting sqref="D28">
    <cfRule type="expression" priority="83" dxfId="0" stopIfTrue="1">
      <formula>D28="LEN"</formula>
    </cfRule>
  </conditionalFormatting>
  <conditionalFormatting sqref="D29">
    <cfRule type="expression" priority="82" dxfId="0" stopIfTrue="1">
      <formula>D29="TIP"</formula>
    </cfRule>
  </conditionalFormatting>
  <conditionalFormatting sqref="E27">
    <cfRule type="expression" priority="81" dxfId="0" stopIfTrue="1">
      <formula>E27="DESC 1"</formula>
    </cfRule>
  </conditionalFormatting>
  <conditionalFormatting sqref="E28">
    <cfRule type="expression" priority="80" dxfId="0" stopIfTrue="1">
      <formula>E28="DESC 2"</formula>
    </cfRule>
  </conditionalFormatting>
  <conditionalFormatting sqref="E29">
    <cfRule type="expression" priority="79" dxfId="0" stopIfTrue="1">
      <formula>E29="DESC 3"</formula>
    </cfRule>
  </conditionalFormatting>
  <conditionalFormatting sqref="G28">
    <cfRule type="expression" priority="78" dxfId="0" stopIfTrue="1">
      <formula>G28=0</formula>
    </cfRule>
  </conditionalFormatting>
  <conditionalFormatting sqref="H27">
    <cfRule type="expression" priority="77" dxfId="0" stopIfTrue="1">
      <formula>H27="AWARDEE NAME 1"</formula>
    </cfRule>
  </conditionalFormatting>
  <conditionalFormatting sqref="H28">
    <cfRule type="expression" priority="76" dxfId="0" stopIfTrue="1">
      <formula>H28="AWARDEE NAME 2"</formula>
    </cfRule>
  </conditionalFormatting>
  <conditionalFormatting sqref="H29">
    <cfRule type="expression" priority="75" dxfId="0" stopIfTrue="1">
      <formula>H29="CITY, STATE"</formula>
    </cfRule>
  </conditionalFormatting>
  <conditionalFormatting sqref="I28">
    <cfRule type="expression" priority="74" dxfId="0" stopIfTrue="1">
      <formula>I28=0</formula>
    </cfRule>
  </conditionalFormatting>
  <conditionalFormatting sqref="J28">
    <cfRule type="expression" priority="73" dxfId="0" stopIfTrue="1">
      <formula>J28&gt;NOW()</formula>
    </cfRule>
  </conditionalFormatting>
  <conditionalFormatting sqref="F27">
    <cfRule type="expression" priority="72" dxfId="0" stopIfTrue="1">
      <formula>F27="?"</formula>
    </cfRule>
  </conditionalFormatting>
  <conditionalFormatting sqref="F29">
    <cfRule type="expression" priority="71" dxfId="0" stopIfTrue="1">
      <formula>F29="?"</formula>
    </cfRule>
  </conditionalFormatting>
  <conditionalFormatting sqref="A31">
    <cfRule type="expression" priority="70" dxfId="0" stopIfTrue="1">
      <formula>A31="RPN #"</formula>
    </cfRule>
  </conditionalFormatting>
  <conditionalFormatting sqref="D31">
    <cfRule type="expression" priority="69" dxfId="0" stopIfTrue="1">
      <formula>D31="LEN"</formula>
    </cfRule>
  </conditionalFormatting>
  <conditionalFormatting sqref="D32">
    <cfRule type="expression" priority="68" dxfId="0" stopIfTrue="1">
      <formula>D32="TIP"</formula>
    </cfRule>
  </conditionalFormatting>
  <conditionalFormatting sqref="E30">
    <cfRule type="expression" priority="67" dxfId="0" stopIfTrue="1">
      <formula>E30="DESC 1"</formula>
    </cfRule>
  </conditionalFormatting>
  <conditionalFormatting sqref="E31">
    <cfRule type="expression" priority="66" dxfId="0" stopIfTrue="1">
      <formula>E31="DESC 2"</formula>
    </cfRule>
  </conditionalFormatting>
  <conditionalFormatting sqref="E32">
    <cfRule type="expression" priority="65" dxfId="0" stopIfTrue="1">
      <formula>E32="DESC 3"</formula>
    </cfRule>
  </conditionalFormatting>
  <conditionalFormatting sqref="G31">
    <cfRule type="expression" priority="64" dxfId="0" stopIfTrue="1">
      <formula>G31=0</formula>
    </cfRule>
  </conditionalFormatting>
  <conditionalFormatting sqref="H30">
    <cfRule type="expression" priority="63" dxfId="0" stopIfTrue="1">
      <formula>H30="AWARDEE NAME 1"</formula>
    </cfRule>
  </conditionalFormatting>
  <conditionalFormatting sqref="H31">
    <cfRule type="expression" priority="62" dxfId="0" stopIfTrue="1">
      <formula>H31="AWARDEE NAME 2"</formula>
    </cfRule>
  </conditionalFormatting>
  <conditionalFormatting sqref="H32">
    <cfRule type="expression" priority="61" dxfId="0" stopIfTrue="1">
      <formula>H32="CITY, STATE"</formula>
    </cfRule>
  </conditionalFormatting>
  <conditionalFormatting sqref="I31">
    <cfRule type="expression" priority="60" dxfId="0" stopIfTrue="1">
      <formula>I31=0</formula>
    </cfRule>
  </conditionalFormatting>
  <conditionalFormatting sqref="J31">
    <cfRule type="expression" priority="59" dxfId="0" stopIfTrue="1">
      <formula>J31&gt;NOW()</formula>
    </cfRule>
  </conditionalFormatting>
  <conditionalFormatting sqref="F30">
    <cfRule type="expression" priority="58" dxfId="0" stopIfTrue="1">
      <formula>F30="?"</formula>
    </cfRule>
  </conditionalFormatting>
  <conditionalFormatting sqref="F32">
    <cfRule type="expression" priority="57" dxfId="0" stopIfTrue="1">
      <formula>F32="?"</formula>
    </cfRule>
  </conditionalFormatting>
  <conditionalFormatting sqref="A34 A37">
    <cfRule type="expression" priority="56" dxfId="0" stopIfTrue="1">
      <formula>A34="RPN #"</formula>
    </cfRule>
  </conditionalFormatting>
  <conditionalFormatting sqref="D34 D37">
    <cfRule type="expression" priority="55" dxfId="0" stopIfTrue="1">
      <formula>D34="LEN"</formula>
    </cfRule>
  </conditionalFormatting>
  <conditionalFormatting sqref="D35 D38">
    <cfRule type="expression" priority="54" dxfId="0" stopIfTrue="1">
      <formula>D35="TIP"</formula>
    </cfRule>
  </conditionalFormatting>
  <conditionalFormatting sqref="E33 E36">
    <cfRule type="expression" priority="53" dxfId="0" stopIfTrue="1">
      <formula>E33="DESC 1"</formula>
    </cfRule>
  </conditionalFormatting>
  <conditionalFormatting sqref="E34 E37">
    <cfRule type="expression" priority="52" dxfId="0" stopIfTrue="1">
      <formula>E34="DESC 2"</formula>
    </cfRule>
  </conditionalFormatting>
  <conditionalFormatting sqref="E35 E38">
    <cfRule type="expression" priority="51" dxfId="0" stopIfTrue="1">
      <formula>E35="DESC 3"</formula>
    </cfRule>
  </conditionalFormatting>
  <conditionalFormatting sqref="G34 G37">
    <cfRule type="expression" priority="50" dxfId="0" stopIfTrue="1">
      <formula>G34=0</formula>
    </cfRule>
  </conditionalFormatting>
  <conditionalFormatting sqref="H33 H36">
    <cfRule type="expression" priority="49" dxfId="0" stopIfTrue="1">
      <formula>H33="AWARDEE NAME 1"</formula>
    </cfRule>
  </conditionalFormatting>
  <conditionalFormatting sqref="H34 H37">
    <cfRule type="expression" priority="48" dxfId="0" stopIfTrue="1">
      <formula>H34="AWARDEE NAME 2"</formula>
    </cfRule>
  </conditionalFormatting>
  <conditionalFormatting sqref="H35 H38">
    <cfRule type="expression" priority="47" dxfId="0" stopIfTrue="1">
      <formula>H35="CITY, STATE"</formula>
    </cfRule>
  </conditionalFormatting>
  <conditionalFormatting sqref="I34 I37">
    <cfRule type="expression" priority="46" dxfId="0" stopIfTrue="1">
      <formula>I34=0</formula>
    </cfRule>
  </conditionalFormatting>
  <conditionalFormatting sqref="J34 J37">
    <cfRule type="expression" priority="45" dxfId="0" stopIfTrue="1">
      <formula>J34&gt;NOW()</formula>
    </cfRule>
  </conditionalFormatting>
  <conditionalFormatting sqref="F33 F36">
    <cfRule type="expression" priority="44" dxfId="0" stopIfTrue="1">
      <formula>F33="?"</formula>
    </cfRule>
  </conditionalFormatting>
  <conditionalFormatting sqref="F35 F38">
    <cfRule type="expression" priority="43" dxfId="0" stopIfTrue="1">
      <formula>F35="?"</formula>
    </cfRule>
  </conditionalFormatting>
  <conditionalFormatting sqref="B44:C44">
    <cfRule type="expression" priority="28" dxfId="0" stopIfTrue="1">
      <formula>B44="FED CODE"</formula>
    </cfRule>
  </conditionalFormatting>
  <conditionalFormatting sqref="B10">
    <cfRule type="expression" priority="25" dxfId="0" stopIfTrue="1">
      <formula>B10="FA #"</formula>
    </cfRule>
  </conditionalFormatting>
  <conditionalFormatting sqref="B14:C14 B17:C17 B20:C20 B23:C23 B26:C26 B29:C29 B32:C32 B35:C35 B38:C38">
    <cfRule type="expression" priority="24" dxfId="0" stopIfTrue="1">
      <formula>B14="County"</formula>
    </cfRule>
  </conditionalFormatting>
  <conditionalFormatting sqref="B12:C12 B15:C15 B18:C18 B21:C21 B24:C24 B27:C27 B30:C30 B33:C33 B36:C36">
    <cfRule type="expression" priority="23" dxfId="0" stopIfTrue="1">
      <formula>B12="WBS #"</formula>
    </cfRule>
  </conditionalFormatting>
  <conditionalFormatting sqref="B13 B16 B19 B22 B25 B28 B31 B34 B37">
    <cfRule type="expression" priority="22" dxfId="0" stopIfTrue="1">
      <formula>B13="FA #"</formula>
    </cfRule>
  </conditionalFormatting>
  <conditionalFormatting sqref="C37">
    <cfRule type="expression" priority="10" dxfId="0" stopIfTrue="1">
      <formula>C37="FED CODE"</formula>
    </cfRule>
  </conditionalFormatting>
  <conditionalFormatting sqref="C34">
    <cfRule type="expression" priority="9" dxfId="0" stopIfTrue="1">
      <formula>C34="FED CODE"</formula>
    </cfRule>
  </conditionalFormatting>
  <conditionalFormatting sqref="C31">
    <cfRule type="expression" priority="8" dxfId="0" stopIfTrue="1">
      <formula>C31="FED CODE"</formula>
    </cfRule>
  </conditionalFormatting>
  <conditionalFormatting sqref="C28">
    <cfRule type="expression" priority="7" dxfId="0" stopIfTrue="1">
      <formula>C28="FED CODE"</formula>
    </cfRule>
  </conditionalFormatting>
  <conditionalFormatting sqref="C25">
    <cfRule type="expression" priority="6" dxfId="0" stopIfTrue="1">
      <formula>C25="FED CODE"</formula>
    </cfRule>
  </conditionalFormatting>
  <conditionalFormatting sqref="C22">
    <cfRule type="expression" priority="5" dxfId="0" stopIfTrue="1">
      <formula>C22="FED CODE"</formula>
    </cfRule>
  </conditionalFormatting>
  <conditionalFormatting sqref="C19">
    <cfRule type="expression" priority="4" dxfId="0" stopIfTrue="1">
      <formula>C19="FED CODE"</formula>
    </cfRule>
  </conditionalFormatting>
  <conditionalFormatting sqref="C16">
    <cfRule type="expression" priority="3" dxfId="0" stopIfTrue="1">
      <formula>C16="FED CODE"</formula>
    </cfRule>
  </conditionalFormatting>
  <conditionalFormatting sqref="C10">
    <cfRule type="expression" priority="2" dxfId="0" stopIfTrue="1">
      <formula>C10="FED CODE"</formula>
    </cfRule>
  </conditionalFormatting>
  <conditionalFormatting sqref="C13">
    <cfRule type="expression" priority="1" dxfId="0" stopIfTrue="1">
      <formula>C13="FED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9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109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118</v>
      </c>
      <c r="C9" s="78"/>
      <c r="D9" s="16"/>
      <c r="E9" s="2" t="s">
        <v>121</v>
      </c>
      <c r="F9" s="2"/>
      <c r="G9" s="49"/>
      <c r="H9" s="2" t="s">
        <v>117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120</v>
      </c>
      <c r="E10" s="3" t="s">
        <v>122</v>
      </c>
      <c r="F10" s="3" t="s">
        <v>9</v>
      </c>
      <c r="G10" s="50">
        <v>7167991.65</v>
      </c>
      <c r="H10" s="3"/>
      <c r="I10" s="50">
        <v>7391607.38</v>
      </c>
      <c r="J10" s="53">
        <v>44617</v>
      </c>
    </row>
    <row r="11" spans="1:10" s="18" customFormat="1" ht="11.25">
      <c r="A11" s="4"/>
      <c r="B11" s="4" t="s">
        <v>119</v>
      </c>
      <c r="C11" s="5"/>
      <c r="D11" s="6"/>
      <c r="E11" s="4"/>
      <c r="F11" s="4"/>
      <c r="G11" s="51"/>
      <c r="H11" s="4" t="s">
        <v>71</v>
      </c>
      <c r="I11" s="47"/>
      <c r="J11" s="57"/>
    </row>
    <row r="12" spans="1:10" s="18" customFormat="1" ht="11.25">
      <c r="A12" s="31"/>
      <c r="B12" s="66" t="s">
        <v>123</v>
      </c>
      <c r="C12" s="73"/>
      <c r="D12" s="16"/>
      <c r="E12" s="2" t="s">
        <v>121</v>
      </c>
      <c r="F12" s="2"/>
      <c r="G12" s="49"/>
      <c r="H12" s="2" t="s">
        <v>117</v>
      </c>
      <c r="I12" s="46"/>
      <c r="J12" s="2"/>
    </row>
    <row r="13" spans="1:10" s="18" customFormat="1" ht="11.25">
      <c r="A13" s="3">
        <v>2</v>
      </c>
      <c r="B13" s="3"/>
      <c r="C13" s="64"/>
      <c r="D13" s="9" t="s">
        <v>125</v>
      </c>
      <c r="E13" s="3" t="s">
        <v>122</v>
      </c>
      <c r="F13" s="3" t="s">
        <v>9</v>
      </c>
      <c r="G13" s="50">
        <v>9302051.95</v>
      </c>
      <c r="H13" s="3"/>
      <c r="I13" s="50">
        <v>8807873.04</v>
      </c>
      <c r="J13" s="53">
        <v>44617</v>
      </c>
    </row>
    <row r="14" spans="1:10" s="18" customFormat="1" ht="11.25">
      <c r="A14" s="4"/>
      <c r="B14" s="4" t="s">
        <v>124</v>
      </c>
      <c r="C14" s="5"/>
      <c r="D14" s="6"/>
      <c r="E14" s="4"/>
      <c r="F14" s="4"/>
      <c r="G14" s="51"/>
      <c r="H14" s="4" t="s">
        <v>71</v>
      </c>
      <c r="I14" s="47"/>
      <c r="J14" s="57"/>
    </row>
    <row r="15" spans="1:10" s="18" customFormat="1" ht="11.25">
      <c r="A15" s="31"/>
      <c r="B15" s="66" t="s">
        <v>126</v>
      </c>
      <c r="C15" s="73"/>
      <c r="D15" s="16"/>
      <c r="E15" s="2"/>
      <c r="F15" s="2"/>
      <c r="G15" s="49"/>
      <c r="H15" s="2" t="s">
        <v>114</v>
      </c>
      <c r="I15" s="46"/>
      <c r="J15" s="2"/>
    </row>
    <row r="16" spans="1:10" s="18" customFormat="1" ht="11.25">
      <c r="A16" s="3">
        <v>3</v>
      </c>
      <c r="B16" s="3"/>
      <c r="C16" s="64"/>
      <c r="D16" s="9" t="s">
        <v>128</v>
      </c>
      <c r="E16" s="3" t="s">
        <v>27</v>
      </c>
      <c r="F16" s="3" t="s">
        <v>17</v>
      </c>
      <c r="G16" s="50">
        <v>1337897.4</v>
      </c>
      <c r="H16" s="3" t="s">
        <v>115</v>
      </c>
      <c r="I16" s="50">
        <v>1782905.26</v>
      </c>
      <c r="J16" s="53">
        <v>44617</v>
      </c>
    </row>
    <row r="17" spans="1:10" s="18" customFormat="1" ht="11.25">
      <c r="A17" s="4"/>
      <c r="B17" s="4" t="s">
        <v>127</v>
      </c>
      <c r="C17" s="5"/>
      <c r="D17" s="6"/>
      <c r="E17" s="4"/>
      <c r="F17" s="4"/>
      <c r="G17" s="51"/>
      <c r="H17" s="4" t="s">
        <v>116</v>
      </c>
      <c r="I17" s="47"/>
      <c r="J17" s="57"/>
    </row>
    <row r="18" spans="1:10" s="18" customFormat="1" ht="11.25">
      <c r="A18" s="31"/>
      <c r="B18" s="66" t="s">
        <v>110</v>
      </c>
      <c r="C18" s="73"/>
      <c r="D18" s="16"/>
      <c r="E18" s="2"/>
      <c r="F18" s="2"/>
      <c r="G18" s="49"/>
      <c r="H18" s="2" t="s">
        <v>114</v>
      </c>
      <c r="I18" s="46"/>
      <c r="J18" s="2"/>
    </row>
    <row r="19" spans="1:10" s="18" customFormat="1" ht="11.25">
      <c r="A19" s="3">
        <v>4</v>
      </c>
      <c r="B19" s="3"/>
      <c r="C19" s="64"/>
      <c r="D19" s="9" t="s">
        <v>112</v>
      </c>
      <c r="E19" s="3" t="s">
        <v>27</v>
      </c>
      <c r="F19" s="3" t="s">
        <v>17</v>
      </c>
      <c r="G19" s="50">
        <v>2512595.35</v>
      </c>
      <c r="H19" s="3" t="s">
        <v>115</v>
      </c>
      <c r="I19" s="50">
        <v>3348105.63</v>
      </c>
      <c r="J19" s="81" t="s">
        <v>113</v>
      </c>
    </row>
    <row r="20" spans="1:10" s="18" customFormat="1" ht="11.25">
      <c r="A20" s="4"/>
      <c r="B20" s="4" t="s">
        <v>111</v>
      </c>
      <c r="C20" s="5"/>
      <c r="D20" s="6"/>
      <c r="E20" s="4"/>
      <c r="F20" s="4"/>
      <c r="G20" s="51"/>
      <c r="H20" s="4" t="s">
        <v>116</v>
      </c>
      <c r="I20" s="47"/>
      <c r="J20" s="57"/>
    </row>
    <row r="21" spans="1:10" s="18" customFormat="1" ht="11.25">
      <c r="A21" s="31"/>
      <c r="B21" s="66" t="s">
        <v>130</v>
      </c>
      <c r="C21" s="73"/>
      <c r="D21" s="16"/>
      <c r="E21" s="2" t="s">
        <v>42</v>
      </c>
      <c r="F21" s="2" t="s">
        <v>9</v>
      </c>
      <c r="G21" s="49"/>
      <c r="H21" s="2" t="s">
        <v>80</v>
      </c>
      <c r="I21" s="46"/>
      <c r="J21" s="2"/>
    </row>
    <row r="22" spans="1:10" s="18" customFormat="1" ht="11.25">
      <c r="A22" s="3">
        <v>5</v>
      </c>
      <c r="B22" s="3"/>
      <c r="C22" s="64"/>
      <c r="D22" s="9" t="s">
        <v>132</v>
      </c>
      <c r="E22" s="3" t="s">
        <v>43</v>
      </c>
      <c r="F22" s="3"/>
      <c r="G22" s="50">
        <v>24034182.9</v>
      </c>
      <c r="H22" s="3"/>
      <c r="I22" s="50">
        <v>25325396.73</v>
      </c>
      <c r="J22" s="53">
        <v>44617</v>
      </c>
    </row>
    <row r="23" spans="1:10" s="18" customFormat="1" ht="11.25">
      <c r="A23" s="3"/>
      <c r="B23" s="3"/>
      <c r="C23" s="68"/>
      <c r="D23" s="9" t="s">
        <v>133</v>
      </c>
      <c r="E23" s="3"/>
      <c r="F23" s="3"/>
      <c r="G23" s="50"/>
      <c r="H23" s="3"/>
      <c r="I23" s="50"/>
      <c r="J23" s="53"/>
    </row>
    <row r="24" spans="1:10" s="18" customFormat="1" ht="11.25">
      <c r="A24" s="4"/>
      <c r="B24" s="4" t="s">
        <v>131</v>
      </c>
      <c r="C24" s="5"/>
      <c r="D24" s="6" t="s">
        <v>134</v>
      </c>
      <c r="E24" s="4"/>
      <c r="F24" s="4" t="s">
        <v>17</v>
      </c>
      <c r="G24" s="51"/>
      <c r="H24" s="4" t="s">
        <v>129</v>
      </c>
      <c r="I24" s="47"/>
      <c r="J24" s="57"/>
    </row>
    <row r="25" spans="1:10" s="18" customFormat="1" ht="11.25">
      <c r="A25" s="31"/>
      <c r="B25" s="66" t="s">
        <v>135</v>
      </c>
      <c r="C25" s="73"/>
      <c r="D25" s="16"/>
      <c r="E25" s="2"/>
      <c r="F25" s="2"/>
      <c r="G25" s="49"/>
      <c r="H25" s="2" t="s">
        <v>139</v>
      </c>
      <c r="I25" s="46"/>
      <c r="J25" s="2"/>
    </row>
    <row r="26" spans="1:10" s="18" customFormat="1" ht="11.25">
      <c r="A26" s="3">
        <v>6</v>
      </c>
      <c r="B26" s="3"/>
      <c r="C26" s="64"/>
      <c r="D26" s="9" t="s">
        <v>138</v>
      </c>
      <c r="E26" s="3" t="s">
        <v>27</v>
      </c>
      <c r="F26" s="3" t="s">
        <v>17</v>
      </c>
      <c r="G26" s="50">
        <v>3475898.79</v>
      </c>
      <c r="H26" s="3" t="s">
        <v>140</v>
      </c>
      <c r="I26" s="50">
        <v>4099000</v>
      </c>
      <c r="J26" s="53">
        <v>44617</v>
      </c>
    </row>
    <row r="27" spans="1:10" s="18" customFormat="1" ht="11.25">
      <c r="A27" s="3"/>
      <c r="B27" s="3" t="s">
        <v>136</v>
      </c>
      <c r="C27" s="68"/>
      <c r="D27" s="9"/>
      <c r="E27" s="3"/>
      <c r="F27" s="3"/>
      <c r="G27" s="50"/>
      <c r="H27" s="3"/>
      <c r="I27" s="50"/>
      <c r="J27" s="53"/>
    </row>
    <row r="28" spans="1:10" s="18" customFormat="1" ht="11.25">
      <c r="A28" s="4"/>
      <c r="B28" s="4" t="s">
        <v>137</v>
      </c>
      <c r="C28" s="5"/>
      <c r="D28" s="6"/>
      <c r="E28" s="4"/>
      <c r="F28" s="4"/>
      <c r="G28" s="51"/>
      <c r="H28" s="4" t="s">
        <v>141</v>
      </c>
      <c r="I28" s="47"/>
      <c r="J28" s="57"/>
    </row>
    <row r="29" spans="1:10" s="18" customFormat="1" ht="11.25">
      <c r="A29" s="31"/>
      <c r="B29" s="66" t="s">
        <v>142</v>
      </c>
      <c r="C29" s="73"/>
      <c r="D29" s="16"/>
      <c r="E29" s="2"/>
      <c r="F29" s="2"/>
      <c r="G29" s="49"/>
      <c r="H29" s="2" t="s">
        <v>75</v>
      </c>
      <c r="I29" s="46"/>
      <c r="J29" s="2"/>
    </row>
    <row r="30" spans="1:10" s="18" customFormat="1" ht="11.25">
      <c r="A30" s="3">
        <v>7</v>
      </c>
      <c r="B30" s="3"/>
      <c r="C30" s="64"/>
      <c r="D30" s="9" t="s">
        <v>144</v>
      </c>
      <c r="E30" s="3" t="s">
        <v>145</v>
      </c>
      <c r="F30" s="3" t="s">
        <v>9</v>
      </c>
      <c r="G30" s="50">
        <v>4755126.8</v>
      </c>
      <c r="H30" s="3"/>
      <c r="I30" s="50">
        <v>4426101</v>
      </c>
      <c r="J30" s="53">
        <v>44617</v>
      </c>
    </row>
    <row r="31" spans="1:10" s="18" customFormat="1" ht="11.25">
      <c r="A31" s="4"/>
      <c r="B31" s="4" t="s">
        <v>143</v>
      </c>
      <c r="C31" s="5"/>
      <c r="D31" s="6"/>
      <c r="E31" s="4"/>
      <c r="F31" s="4"/>
      <c r="G31" s="51"/>
      <c r="H31" s="4" t="s">
        <v>76</v>
      </c>
      <c r="I31" s="47"/>
      <c r="J31" s="57"/>
    </row>
    <row r="32" spans="1:10" s="18" customFormat="1" ht="11.25">
      <c r="A32" s="31"/>
      <c r="B32" s="66" t="s">
        <v>146</v>
      </c>
      <c r="C32" s="73"/>
      <c r="D32" s="16"/>
      <c r="E32" s="2" t="s">
        <v>121</v>
      </c>
      <c r="F32" s="2"/>
      <c r="G32" s="49"/>
      <c r="H32" s="2" t="s">
        <v>117</v>
      </c>
      <c r="I32" s="46"/>
      <c r="J32" s="2"/>
    </row>
    <row r="33" spans="1:10" s="18" customFormat="1" ht="11.25">
      <c r="A33" s="3">
        <v>8</v>
      </c>
      <c r="B33" s="3"/>
      <c r="C33" s="64"/>
      <c r="D33" s="9" t="s">
        <v>147</v>
      </c>
      <c r="E33" s="3" t="s">
        <v>148</v>
      </c>
      <c r="F33" s="3" t="s">
        <v>9</v>
      </c>
      <c r="G33" s="50">
        <v>5947805.7</v>
      </c>
      <c r="H33" s="3"/>
      <c r="I33" s="50">
        <v>5965574.57</v>
      </c>
      <c r="J33" s="53">
        <v>44617</v>
      </c>
    </row>
    <row r="34" spans="1:10" s="18" customFormat="1" ht="11.25">
      <c r="A34" s="4"/>
      <c r="B34" s="4" t="s">
        <v>77</v>
      </c>
      <c r="C34" s="5"/>
      <c r="D34" s="6"/>
      <c r="E34" s="4"/>
      <c r="F34" s="4"/>
      <c r="G34" s="51"/>
      <c r="H34" s="4" t="s">
        <v>71</v>
      </c>
      <c r="I34" s="47"/>
      <c r="J34" s="57"/>
    </row>
    <row r="35" spans="1:10" s="18" customFormat="1" ht="11.25">
      <c r="A35" s="31"/>
      <c r="B35" s="66" t="s">
        <v>149</v>
      </c>
      <c r="C35" s="73"/>
      <c r="D35" s="16"/>
      <c r="E35" s="2" t="s">
        <v>121</v>
      </c>
      <c r="F35" s="2"/>
      <c r="G35" s="49"/>
      <c r="H35" s="2" t="s">
        <v>152</v>
      </c>
      <c r="I35" s="46"/>
      <c r="J35" s="2"/>
    </row>
    <row r="36" spans="1:10" s="18" customFormat="1" ht="11.25">
      <c r="A36" s="3">
        <v>9</v>
      </c>
      <c r="B36" s="3"/>
      <c r="C36" s="64"/>
      <c r="D36" s="9" t="s">
        <v>151</v>
      </c>
      <c r="E36" s="3" t="s">
        <v>148</v>
      </c>
      <c r="F36" s="3" t="s">
        <v>9</v>
      </c>
      <c r="G36" s="50">
        <v>6143539.5</v>
      </c>
      <c r="H36" s="3"/>
      <c r="I36" s="50">
        <v>5286978.51</v>
      </c>
      <c r="J36" s="53">
        <v>44617</v>
      </c>
    </row>
    <row r="37" spans="1:10" s="18" customFormat="1" ht="11.25">
      <c r="A37" s="4"/>
      <c r="B37" s="4" t="s">
        <v>150</v>
      </c>
      <c r="C37" s="5"/>
      <c r="D37" s="6"/>
      <c r="E37" s="4"/>
      <c r="F37" s="4"/>
      <c r="G37" s="51"/>
      <c r="H37" s="4" t="s">
        <v>99</v>
      </c>
      <c r="I37" s="47"/>
      <c r="J37" s="57"/>
    </row>
    <row r="38" spans="1:10" s="18" customFormat="1" ht="11.25">
      <c r="A38" s="31"/>
      <c r="B38" s="66" t="s">
        <v>153</v>
      </c>
      <c r="C38" s="73"/>
      <c r="D38" s="16"/>
      <c r="E38" s="2" t="s">
        <v>42</v>
      </c>
      <c r="F38" s="2" t="s">
        <v>9</v>
      </c>
      <c r="G38" s="49"/>
      <c r="H38" s="2" t="s">
        <v>152</v>
      </c>
      <c r="I38" s="46"/>
      <c r="J38" s="2"/>
    </row>
    <row r="39" spans="1:10" s="18" customFormat="1" ht="11.25">
      <c r="A39" s="3">
        <v>10</v>
      </c>
      <c r="B39" s="3"/>
      <c r="C39" s="64"/>
      <c r="D39" s="9" t="s">
        <v>155</v>
      </c>
      <c r="E39" s="3" t="s">
        <v>157</v>
      </c>
      <c r="F39" s="3"/>
      <c r="G39" s="50">
        <v>13493890.44</v>
      </c>
      <c r="H39" s="3"/>
      <c r="I39" s="50">
        <v>13039376.37</v>
      </c>
      <c r="J39" s="53">
        <v>44617</v>
      </c>
    </row>
    <row r="40" spans="1:10" s="18" customFormat="1" ht="11.25">
      <c r="A40" s="4"/>
      <c r="B40" s="4" t="s">
        <v>154</v>
      </c>
      <c r="C40" s="5"/>
      <c r="D40" s="6" t="s">
        <v>156</v>
      </c>
      <c r="E40" s="4"/>
      <c r="F40" s="4" t="s">
        <v>17</v>
      </c>
      <c r="G40" s="51"/>
      <c r="H40" s="4" t="s">
        <v>99</v>
      </c>
      <c r="I40" s="47"/>
      <c r="J40" s="57"/>
    </row>
    <row r="41" spans="2:10" s="18" customFormat="1" ht="11.25">
      <c r="B41" s="11"/>
      <c r="C41" s="11"/>
      <c r="D41" s="12"/>
      <c r="E41" s="11"/>
      <c r="F41" s="11"/>
      <c r="G41" s="30"/>
      <c r="H41" s="11"/>
      <c r="I41" s="62"/>
      <c r="J41" s="11"/>
    </row>
    <row r="42" spans="1:10" s="18" customFormat="1" ht="12.75">
      <c r="A42" s="48" t="str">
        <f>"NUMBER OF PROJECTS AWARDED THIS LETTING = "&amp;J49</f>
        <v>NUMBER OF PROJECTS AWARDED THIS LETTING = 9</v>
      </c>
      <c r="B42" s="48"/>
      <c r="C42" s="48"/>
      <c r="D42" s="59"/>
      <c r="E42" s="48"/>
      <c r="F42" s="48"/>
      <c r="G42" s="60"/>
      <c r="H42" s="48"/>
      <c r="I42" s="61"/>
      <c r="J42" s="48"/>
    </row>
    <row r="43" spans="1:10" s="18" customFormat="1" ht="12.75">
      <c r="A43" s="48" t="str">
        <f>"NUMBER OF PROJECTS AWARDED THIS YEAR TO DATE = "&amp;J55</f>
        <v>NUMBER OF PROJECTS AWARDED THIS YEAR TO DATE = 20</v>
      </c>
      <c r="B43" s="48"/>
      <c r="C43" s="48"/>
      <c r="D43" s="59"/>
      <c r="E43" s="48"/>
      <c r="F43" s="48"/>
      <c r="G43" s="60"/>
      <c r="H43" s="48"/>
      <c r="I43" s="61"/>
      <c r="J43" s="48"/>
    </row>
    <row r="44" spans="1:10" s="18" customFormat="1" ht="12.75">
      <c r="A44" s="1"/>
      <c r="B44" s="14"/>
      <c r="C44" s="14"/>
      <c r="D44" s="36"/>
      <c r="E44" s="14"/>
      <c r="F44" s="14"/>
      <c r="G44" s="41"/>
      <c r="H44" s="14"/>
      <c r="I44" s="42"/>
      <c r="J44" s="14"/>
    </row>
    <row r="45" spans="1:10" s="18" customFormat="1" ht="11.25">
      <c r="A45" s="31"/>
      <c r="B45" s="63"/>
      <c r="C45" s="67"/>
      <c r="D45" s="56"/>
      <c r="E45" s="15" t="s">
        <v>4</v>
      </c>
      <c r="F45" s="2"/>
      <c r="G45" s="17"/>
      <c r="H45" s="15"/>
      <c r="I45" s="29"/>
      <c r="J45" s="15"/>
    </row>
    <row r="46" spans="1:10" ht="12.75">
      <c r="A46" s="3"/>
      <c r="B46" s="64"/>
      <c r="C46" s="68"/>
      <c r="D46" s="55"/>
      <c r="E46" s="8" t="s">
        <v>18</v>
      </c>
      <c r="F46" s="3"/>
      <c r="G46" s="10"/>
      <c r="H46" s="8"/>
      <c r="I46" s="50">
        <f>(I10+I13+I16+I22+I26+I30+I33+I36+I39)</f>
        <v>76124812.86</v>
      </c>
      <c r="J46" s="72">
        <v>9</v>
      </c>
    </row>
    <row r="47" spans="1:12" s="58" customFormat="1" ht="12.75">
      <c r="A47" s="35"/>
      <c r="B47" s="65"/>
      <c r="C47" s="69"/>
      <c r="D47" s="54"/>
      <c r="E47" s="5" t="s">
        <v>19</v>
      </c>
      <c r="F47" s="4"/>
      <c r="G47" s="7"/>
      <c r="H47" s="5"/>
      <c r="I47" s="27"/>
      <c r="J47" s="5"/>
      <c r="L47" s="18"/>
    </row>
    <row r="48" spans="1:10" s="18" customFormat="1" ht="11.25">
      <c r="A48" s="70"/>
      <c r="B48" s="68"/>
      <c r="C48" s="68"/>
      <c r="D48" s="55"/>
      <c r="E48" s="8"/>
      <c r="F48" s="8"/>
      <c r="G48" s="10"/>
      <c r="H48" s="8"/>
      <c r="I48" s="29"/>
      <c r="J48" s="15"/>
    </row>
    <row r="49" spans="1:10" s="18" customFormat="1" ht="11.25">
      <c r="A49" s="70"/>
      <c r="B49" s="68"/>
      <c r="C49" s="68"/>
      <c r="D49" s="55"/>
      <c r="E49" s="8" t="s">
        <v>6</v>
      </c>
      <c r="F49" s="8"/>
      <c r="G49" s="10"/>
      <c r="H49" s="8"/>
      <c r="I49" s="28">
        <f>SUM(I45:I46)</f>
        <v>76124812.86</v>
      </c>
      <c r="J49" s="8">
        <f>SUM(J45:J48)</f>
        <v>9</v>
      </c>
    </row>
    <row r="50" spans="1:10" s="18" customFormat="1" ht="11.25">
      <c r="A50" s="70"/>
      <c r="B50" s="68"/>
      <c r="C50" s="68"/>
      <c r="D50" s="55"/>
      <c r="E50" s="8"/>
      <c r="F50" s="8"/>
      <c r="G50" s="10"/>
      <c r="H50" s="8"/>
      <c r="I50" s="27"/>
      <c r="J50" s="5"/>
    </row>
    <row r="51" spans="1:10" s="18" customFormat="1" ht="11.25">
      <c r="A51" s="31"/>
      <c r="B51" s="15"/>
      <c r="C51" s="15"/>
      <c r="D51" s="16"/>
      <c r="E51" s="15"/>
      <c r="F51" s="15"/>
      <c r="G51" s="17"/>
      <c r="H51" s="15"/>
      <c r="I51" s="28"/>
      <c r="J51" s="28"/>
    </row>
    <row r="52" spans="1:10" s="18" customFormat="1" ht="11.25">
      <c r="A52" s="3"/>
      <c r="B52" s="8"/>
      <c r="C52" s="8"/>
      <c r="D52" s="9"/>
      <c r="E52" s="8" t="s">
        <v>25</v>
      </c>
      <c r="F52" s="8"/>
      <c r="G52" s="10"/>
      <c r="H52" s="8"/>
      <c r="I52" s="50">
        <f>'JANUARY 18, 2022'!I56</f>
        <v>268127356.95</v>
      </c>
      <c r="J52" s="72">
        <f>'JANUARY 18, 2022'!J56</f>
        <v>11</v>
      </c>
    </row>
    <row r="53" spans="1:10" s="18" customFormat="1" ht="11.25">
      <c r="A53" s="35"/>
      <c r="B53" s="5"/>
      <c r="C53" s="5"/>
      <c r="D53" s="6"/>
      <c r="E53" s="5"/>
      <c r="F53" s="5"/>
      <c r="G53" s="7"/>
      <c r="H53" s="5"/>
      <c r="I53" s="28"/>
      <c r="J53" s="28"/>
    </row>
    <row r="54" spans="1:10" s="18" customFormat="1" ht="11.25">
      <c r="A54" s="31"/>
      <c r="B54" s="15"/>
      <c r="C54" s="15"/>
      <c r="D54" s="16"/>
      <c r="E54" s="15" t="s">
        <v>6</v>
      </c>
      <c r="F54" s="15"/>
      <c r="G54" s="17"/>
      <c r="H54" s="15"/>
      <c r="I54" s="29"/>
      <c r="J54" s="15"/>
    </row>
    <row r="55" spans="1:10" s="18" customFormat="1" ht="11.25">
      <c r="A55" s="3"/>
      <c r="B55" s="8"/>
      <c r="C55" s="8"/>
      <c r="D55" s="9"/>
      <c r="E55" s="8" t="s">
        <v>20</v>
      </c>
      <c r="F55" s="8"/>
      <c r="G55" s="10"/>
      <c r="H55" s="8"/>
      <c r="I55" s="28">
        <f>SUM(I49,I52)</f>
        <v>344252169.81</v>
      </c>
      <c r="J55" s="8">
        <f>SUM(J49,J52)</f>
        <v>20</v>
      </c>
    </row>
    <row r="56" spans="1:10" s="18" customFormat="1" ht="11.25">
      <c r="A56" s="35"/>
      <c r="B56" s="5"/>
      <c r="C56" s="5"/>
      <c r="D56" s="6"/>
      <c r="E56" s="5" t="s">
        <v>21</v>
      </c>
      <c r="F56" s="5"/>
      <c r="G56" s="7"/>
      <c r="H56" s="5"/>
      <c r="I56" s="27"/>
      <c r="J56" s="5"/>
    </row>
    <row r="57" spans="2:10" s="18" customFormat="1" ht="11.25">
      <c r="B57" s="11"/>
      <c r="C57" s="11"/>
      <c r="D57" s="12"/>
      <c r="E57" s="11"/>
      <c r="F57" s="11"/>
      <c r="G57" s="13"/>
      <c r="H57" s="11"/>
      <c r="J57" s="11"/>
    </row>
    <row r="58" spans="2:10" s="18" customFormat="1" ht="11.25">
      <c r="B58" s="11"/>
      <c r="C58" s="11"/>
      <c r="D58" s="12"/>
      <c r="E58" s="11"/>
      <c r="F58" s="11"/>
      <c r="G58" s="13"/>
      <c r="H58" s="11"/>
      <c r="J58" s="11"/>
    </row>
    <row r="59" spans="2:10" s="18" customFormat="1" ht="11.25">
      <c r="B59" s="11"/>
      <c r="C59" s="11"/>
      <c r="D59" s="12"/>
      <c r="E59" s="11"/>
      <c r="F59" s="11"/>
      <c r="G59" s="13"/>
      <c r="H59" s="11"/>
      <c r="J59" s="11"/>
    </row>
  </sheetData>
  <sheetProtection/>
  <mergeCells count="2">
    <mergeCell ref="A1:J1"/>
    <mergeCell ref="A2:J2"/>
  </mergeCells>
  <conditionalFormatting sqref="B11:C11">
    <cfRule type="expression" priority="188" dxfId="0" stopIfTrue="1">
      <formula>B11="County"</formula>
    </cfRule>
  </conditionalFormatting>
  <conditionalFormatting sqref="B9:C9">
    <cfRule type="expression" priority="187" dxfId="0" stopIfTrue="1">
      <formula>B9="WBS #"</formula>
    </cfRule>
  </conditionalFormatting>
  <conditionalFormatting sqref="A10">
    <cfRule type="expression" priority="186" dxfId="0" stopIfTrue="1">
      <formula>A10="RPN #"</formula>
    </cfRule>
  </conditionalFormatting>
  <conditionalFormatting sqref="D10">
    <cfRule type="expression" priority="185" dxfId="0" stopIfTrue="1">
      <formula>D10="LEN"</formula>
    </cfRule>
  </conditionalFormatting>
  <conditionalFormatting sqref="D11">
    <cfRule type="expression" priority="184" dxfId="0" stopIfTrue="1">
      <formula>D11="TIP"</formula>
    </cfRule>
  </conditionalFormatting>
  <conditionalFormatting sqref="E9">
    <cfRule type="expression" priority="183" dxfId="0" stopIfTrue="1">
      <formula>E9="DESC 1"</formula>
    </cfRule>
  </conditionalFormatting>
  <conditionalFormatting sqref="E10">
    <cfRule type="expression" priority="182" dxfId="0" stopIfTrue="1">
      <formula>E10="DESC 2"</formula>
    </cfRule>
  </conditionalFormatting>
  <conditionalFormatting sqref="E11">
    <cfRule type="expression" priority="181" dxfId="0" stopIfTrue="1">
      <formula>E11="DESC 3"</formula>
    </cfRule>
  </conditionalFormatting>
  <conditionalFormatting sqref="G10">
    <cfRule type="expression" priority="180" dxfId="0" stopIfTrue="1">
      <formula>G10=0</formula>
    </cfRule>
  </conditionalFormatting>
  <conditionalFormatting sqref="H9">
    <cfRule type="expression" priority="179" dxfId="0" stopIfTrue="1">
      <formula>H9="AWARDEE NAME 1"</formula>
    </cfRule>
  </conditionalFormatting>
  <conditionalFormatting sqref="H10">
    <cfRule type="expression" priority="178" dxfId="0" stopIfTrue="1">
      <formula>H10="AWARDEE NAME 2"</formula>
    </cfRule>
  </conditionalFormatting>
  <conditionalFormatting sqref="H11">
    <cfRule type="expression" priority="177" dxfId="0" stopIfTrue="1">
      <formula>H11="CITY, STATE"</formula>
    </cfRule>
  </conditionalFormatting>
  <conditionalFormatting sqref="I10">
    <cfRule type="expression" priority="176" dxfId="0" stopIfTrue="1">
      <formula>I10=0</formula>
    </cfRule>
  </conditionalFormatting>
  <conditionalFormatting sqref="J10">
    <cfRule type="expression" priority="175" dxfId="0" stopIfTrue="1">
      <formula>J10&gt;NOW()</formula>
    </cfRule>
  </conditionalFormatting>
  <conditionalFormatting sqref="F9">
    <cfRule type="expression" priority="174" dxfId="0" stopIfTrue="1">
      <formula>F9="?"</formula>
    </cfRule>
  </conditionalFormatting>
  <conditionalFormatting sqref="F11">
    <cfRule type="expression" priority="173" dxfId="0" stopIfTrue="1">
      <formula>F11="?"</formula>
    </cfRule>
  </conditionalFormatting>
  <conditionalFormatting sqref="I52">
    <cfRule type="expression" priority="169" dxfId="0" stopIfTrue="1">
      <formula>I52=0</formula>
    </cfRule>
  </conditionalFormatting>
  <conditionalFormatting sqref="J52">
    <cfRule type="expression" priority="165" dxfId="0" stopIfTrue="1">
      <formula>J52=0</formula>
    </cfRule>
  </conditionalFormatting>
  <conditionalFormatting sqref="J46">
    <cfRule type="expression" priority="158" dxfId="0" stopIfTrue="1">
      <formula>J46=0</formula>
    </cfRule>
  </conditionalFormatting>
  <conditionalFormatting sqref="I46">
    <cfRule type="expression" priority="157" dxfId="0" stopIfTrue="1">
      <formula>I46=0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A13">
    <cfRule type="expression" priority="154" dxfId="0" stopIfTrue="1">
      <formula>A13="RPN #"</formula>
    </cfRule>
  </conditionalFormatting>
  <conditionalFormatting sqref="D13">
    <cfRule type="expression" priority="153" dxfId="0" stopIfTrue="1">
      <formula>D13="LEN"</formula>
    </cfRule>
  </conditionalFormatting>
  <conditionalFormatting sqref="D14">
    <cfRule type="expression" priority="152" dxfId="0" stopIfTrue="1">
      <formula>D14="TIP"</formula>
    </cfRule>
  </conditionalFormatting>
  <conditionalFormatting sqref="E12">
    <cfRule type="expression" priority="151" dxfId="0" stopIfTrue="1">
      <formula>E12="DESC 1"</formula>
    </cfRule>
  </conditionalFormatting>
  <conditionalFormatting sqref="E13">
    <cfRule type="expression" priority="150" dxfId="0" stopIfTrue="1">
      <formula>E13="DESC 2"</formula>
    </cfRule>
  </conditionalFormatting>
  <conditionalFormatting sqref="E14">
    <cfRule type="expression" priority="149" dxfId="0" stopIfTrue="1">
      <formula>E14="DESC 3"</formula>
    </cfRule>
  </conditionalFormatting>
  <conditionalFormatting sqref="G13">
    <cfRule type="expression" priority="148" dxfId="0" stopIfTrue="1">
      <formula>G13=0</formula>
    </cfRule>
  </conditionalFormatting>
  <conditionalFormatting sqref="H12">
    <cfRule type="expression" priority="147" dxfId="0" stopIfTrue="1">
      <formula>H12="AWARDEE NAME 1"</formula>
    </cfRule>
  </conditionalFormatting>
  <conditionalFormatting sqref="H13">
    <cfRule type="expression" priority="146" dxfId="0" stopIfTrue="1">
      <formula>H13="AWARDEE NAME 2"</formula>
    </cfRule>
  </conditionalFormatting>
  <conditionalFormatting sqref="H14">
    <cfRule type="expression" priority="145" dxfId="0" stopIfTrue="1">
      <formula>H14="CITY, STATE"</formula>
    </cfRule>
  </conditionalFormatting>
  <conditionalFormatting sqref="I13">
    <cfRule type="expression" priority="144" dxfId="0" stopIfTrue="1">
      <formula>I13=0</formula>
    </cfRule>
  </conditionalFormatting>
  <conditionalFormatting sqref="J13">
    <cfRule type="expression" priority="143" dxfId="0" stopIfTrue="1">
      <formula>J13&gt;NOW()</formula>
    </cfRule>
  </conditionalFormatting>
  <conditionalFormatting sqref="F12">
    <cfRule type="expression" priority="142" dxfId="0" stopIfTrue="1">
      <formula>F12="?"</formula>
    </cfRule>
  </conditionalFormatting>
  <conditionalFormatting sqref="F14">
    <cfRule type="expression" priority="141" dxfId="0" stopIfTrue="1">
      <formula>F14="?"</formula>
    </cfRule>
  </conditionalFormatting>
  <conditionalFormatting sqref="A16">
    <cfRule type="expression" priority="140" dxfId="0" stopIfTrue="1">
      <formula>A16="RPN #"</formula>
    </cfRule>
  </conditionalFormatting>
  <conditionalFormatting sqref="D16">
    <cfRule type="expression" priority="139" dxfId="0" stopIfTrue="1">
      <formula>D16="LEN"</formula>
    </cfRule>
  </conditionalFormatting>
  <conditionalFormatting sqref="D17">
    <cfRule type="expression" priority="138" dxfId="0" stopIfTrue="1">
      <formula>D17="TIP"</formula>
    </cfRule>
  </conditionalFormatting>
  <conditionalFormatting sqref="E15">
    <cfRule type="expression" priority="137" dxfId="0" stopIfTrue="1">
      <formula>E15="DESC 1"</formula>
    </cfRule>
  </conditionalFormatting>
  <conditionalFormatting sqref="E16">
    <cfRule type="expression" priority="136" dxfId="0" stopIfTrue="1">
      <formula>E16="DESC 2"</formula>
    </cfRule>
  </conditionalFormatting>
  <conditionalFormatting sqref="E17">
    <cfRule type="expression" priority="135" dxfId="0" stopIfTrue="1">
      <formula>E17="DESC 3"</formula>
    </cfRule>
  </conditionalFormatting>
  <conditionalFormatting sqref="G16">
    <cfRule type="expression" priority="134" dxfId="0" stopIfTrue="1">
      <formula>G16=0</formula>
    </cfRule>
  </conditionalFormatting>
  <conditionalFormatting sqref="H15">
    <cfRule type="expression" priority="133" dxfId="0" stopIfTrue="1">
      <formula>H15="AWARDEE NAME 1"</formula>
    </cfRule>
  </conditionalFormatting>
  <conditionalFormatting sqref="H16">
    <cfRule type="expression" priority="132" dxfId="0" stopIfTrue="1">
      <formula>H16="AWARDEE NAME 2"</formula>
    </cfRule>
  </conditionalFormatting>
  <conditionalFormatting sqref="H17">
    <cfRule type="expression" priority="131" dxfId="0" stopIfTrue="1">
      <formula>H17="CITY, STATE"</formula>
    </cfRule>
  </conditionalFormatting>
  <conditionalFormatting sqref="I16">
    <cfRule type="expression" priority="130" dxfId="0" stopIfTrue="1">
      <formula>I16=0</formula>
    </cfRule>
  </conditionalFormatting>
  <conditionalFormatting sqref="J16">
    <cfRule type="expression" priority="129" dxfId="0" stopIfTrue="1">
      <formula>J16&gt;NOW()</formula>
    </cfRule>
  </conditionalFormatting>
  <conditionalFormatting sqref="F15">
    <cfRule type="expression" priority="128" dxfId="0" stopIfTrue="1">
      <formula>F15="?"</formula>
    </cfRule>
  </conditionalFormatting>
  <conditionalFormatting sqref="F17">
    <cfRule type="expression" priority="127" dxfId="0" stopIfTrue="1">
      <formula>F17="?"</formula>
    </cfRule>
  </conditionalFormatting>
  <conditionalFormatting sqref="A19">
    <cfRule type="expression" priority="126" dxfId="0" stopIfTrue="1">
      <formula>A19="RPN #"</formula>
    </cfRule>
  </conditionalFormatting>
  <conditionalFormatting sqref="D19">
    <cfRule type="expression" priority="125" dxfId="0" stopIfTrue="1">
      <formula>D19="LEN"</formula>
    </cfRule>
  </conditionalFormatting>
  <conditionalFormatting sqref="D20">
    <cfRule type="expression" priority="124" dxfId="0" stopIfTrue="1">
      <formula>D20="TIP"</formula>
    </cfRule>
  </conditionalFormatting>
  <conditionalFormatting sqref="E18">
    <cfRule type="expression" priority="123" dxfId="0" stopIfTrue="1">
      <formula>E18="DESC 1"</formula>
    </cfRule>
  </conditionalFormatting>
  <conditionalFormatting sqref="E19">
    <cfRule type="expression" priority="122" dxfId="0" stopIfTrue="1">
      <formula>E19="DESC 2"</formula>
    </cfRule>
  </conditionalFormatting>
  <conditionalFormatting sqref="E20">
    <cfRule type="expression" priority="121" dxfId="0" stopIfTrue="1">
      <formula>E20="DESC 3"</formula>
    </cfRule>
  </conditionalFormatting>
  <conditionalFormatting sqref="G19">
    <cfRule type="expression" priority="120" dxfId="0" stopIfTrue="1">
      <formula>G19=0</formula>
    </cfRule>
  </conditionalFormatting>
  <conditionalFormatting sqref="H18">
    <cfRule type="expression" priority="119" dxfId="0" stopIfTrue="1">
      <formula>H18="AWARDEE NAME 1"</formula>
    </cfRule>
  </conditionalFormatting>
  <conditionalFormatting sqref="H19">
    <cfRule type="expression" priority="118" dxfId="0" stopIfTrue="1">
      <formula>H19="AWARDEE NAME 2"</formula>
    </cfRule>
  </conditionalFormatting>
  <conditionalFormatting sqref="H20">
    <cfRule type="expression" priority="117" dxfId="0" stopIfTrue="1">
      <formula>H20="CITY, STATE"</formula>
    </cfRule>
  </conditionalFormatting>
  <conditionalFormatting sqref="I19">
    <cfRule type="expression" priority="116" dxfId="0" stopIfTrue="1">
      <formula>I19=0</formula>
    </cfRule>
  </conditionalFormatting>
  <conditionalFormatting sqref="F18">
    <cfRule type="expression" priority="114" dxfId="0" stopIfTrue="1">
      <formula>F18="?"</formula>
    </cfRule>
  </conditionalFormatting>
  <conditionalFormatting sqref="F20">
    <cfRule type="expression" priority="113" dxfId="0" stopIfTrue="1">
      <formula>F20="?"</formula>
    </cfRule>
  </conditionalFormatting>
  <conditionalFormatting sqref="A22:A23">
    <cfRule type="expression" priority="112" dxfId="0" stopIfTrue="1">
      <formula>A22="RPN #"</formula>
    </cfRule>
  </conditionalFormatting>
  <conditionalFormatting sqref="D22:D23">
    <cfRule type="expression" priority="111" dxfId="0" stopIfTrue="1">
      <formula>D22="LEN"</formula>
    </cfRule>
  </conditionalFormatting>
  <conditionalFormatting sqref="D24">
    <cfRule type="expression" priority="110" dxfId="0" stopIfTrue="1">
      <formula>D24="TIP"</formula>
    </cfRule>
  </conditionalFormatting>
  <conditionalFormatting sqref="E21">
    <cfRule type="expression" priority="109" dxfId="0" stopIfTrue="1">
      <formula>E21="DESC 1"</formula>
    </cfRule>
  </conditionalFormatting>
  <conditionalFormatting sqref="E22:E23">
    <cfRule type="expression" priority="108" dxfId="0" stopIfTrue="1">
      <formula>E22="DESC 2"</formula>
    </cfRule>
  </conditionalFormatting>
  <conditionalFormatting sqref="E24">
    <cfRule type="expression" priority="107" dxfId="0" stopIfTrue="1">
      <formula>E24="DESC 3"</formula>
    </cfRule>
  </conditionalFormatting>
  <conditionalFormatting sqref="G22">
    <cfRule type="expression" priority="106" dxfId="0" stopIfTrue="1">
      <formula>G22=0</formula>
    </cfRule>
  </conditionalFormatting>
  <conditionalFormatting sqref="H21">
    <cfRule type="expression" priority="105" dxfId="0" stopIfTrue="1">
      <formula>H21="AWARDEE NAME 1"</formula>
    </cfRule>
  </conditionalFormatting>
  <conditionalFormatting sqref="H22:H23">
    <cfRule type="expression" priority="104" dxfId="0" stopIfTrue="1">
      <formula>H22="AWARDEE NAME 2"</formula>
    </cfRule>
  </conditionalFormatting>
  <conditionalFormatting sqref="H24">
    <cfRule type="expression" priority="103" dxfId="0" stopIfTrue="1">
      <formula>H24="CITY, STATE"</formula>
    </cfRule>
  </conditionalFormatting>
  <conditionalFormatting sqref="I22">
    <cfRule type="expression" priority="102" dxfId="0" stopIfTrue="1">
      <formula>I22=0</formula>
    </cfRule>
  </conditionalFormatting>
  <conditionalFormatting sqref="J22:J23">
    <cfRule type="expression" priority="101" dxfId="0" stopIfTrue="1">
      <formula>J22&gt;NOW()</formula>
    </cfRule>
  </conditionalFormatting>
  <conditionalFormatting sqref="F21">
    <cfRule type="expression" priority="100" dxfId="0" stopIfTrue="1">
      <formula>F21="?"</formula>
    </cfRule>
  </conditionalFormatting>
  <conditionalFormatting sqref="F24">
    <cfRule type="expression" priority="99" dxfId="0" stopIfTrue="1">
      <formula>F24="?"</formula>
    </cfRule>
  </conditionalFormatting>
  <conditionalFormatting sqref="A26:A27">
    <cfRule type="expression" priority="98" dxfId="0" stopIfTrue="1">
      <formula>A26="RPN #"</formula>
    </cfRule>
  </conditionalFormatting>
  <conditionalFormatting sqref="D26:D27">
    <cfRule type="expression" priority="97" dxfId="0" stopIfTrue="1">
      <formula>D26="LEN"</formula>
    </cfRule>
  </conditionalFormatting>
  <conditionalFormatting sqref="D28">
    <cfRule type="expression" priority="96" dxfId="0" stopIfTrue="1">
      <formula>D28="TIP"</formula>
    </cfRule>
  </conditionalFormatting>
  <conditionalFormatting sqref="E25">
    <cfRule type="expression" priority="95" dxfId="0" stopIfTrue="1">
      <formula>E25="DESC 1"</formula>
    </cfRule>
  </conditionalFormatting>
  <conditionalFormatting sqref="E26:E27">
    <cfRule type="expression" priority="94" dxfId="0" stopIfTrue="1">
      <formula>E26="DESC 2"</formula>
    </cfRule>
  </conditionalFormatting>
  <conditionalFormatting sqref="E28">
    <cfRule type="expression" priority="93" dxfId="0" stopIfTrue="1">
      <formula>E28="DESC 3"</formula>
    </cfRule>
  </conditionalFormatting>
  <conditionalFormatting sqref="G26">
    <cfRule type="expression" priority="92" dxfId="0" stopIfTrue="1">
      <formula>G26=0</formula>
    </cfRule>
  </conditionalFormatting>
  <conditionalFormatting sqref="H25">
    <cfRule type="expression" priority="91" dxfId="0" stopIfTrue="1">
      <formula>H25="AWARDEE NAME 1"</formula>
    </cfRule>
  </conditionalFormatting>
  <conditionalFormatting sqref="H26:H27">
    <cfRule type="expression" priority="90" dxfId="0" stopIfTrue="1">
      <formula>H26="AWARDEE NAME 2"</formula>
    </cfRule>
  </conditionalFormatting>
  <conditionalFormatting sqref="H28">
    <cfRule type="expression" priority="89" dxfId="0" stopIfTrue="1">
      <formula>H28="CITY, STATE"</formula>
    </cfRule>
  </conditionalFormatting>
  <conditionalFormatting sqref="I26">
    <cfRule type="expression" priority="88" dxfId="0" stopIfTrue="1">
      <formula>I26=0</formula>
    </cfRule>
  </conditionalFormatting>
  <conditionalFormatting sqref="J26:J27">
    <cfRule type="expression" priority="87" dxfId="0" stopIfTrue="1">
      <formula>J26&gt;NOW()</formula>
    </cfRule>
  </conditionalFormatting>
  <conditionalFormatting sqref="F25">
    <cfRule type="expression" priority="86" dxfId="0" stopIfTrue="1">
      <formula>F25="?"</formula>
    </cfRule>
  </conditionalFormatting>
  <conditionalFormatting sqref="F28">
    <cfRule type="expression" priority="85" dxfId="0" stopIfTrue="1">
      <formula>F28="?"</formula>
    </cfRule>
  </conditionalFormatting>
  <conditionalFormatting sqref="A30">
    <cfRule type="expression" priority="84" dxfId="0" stopIfTrue="1">
      <formula>A30="RPN #"</formula>
    </cfRule>
  </conditionalFormatting>
  <conditionalFormatting sqref="D30">
    <cfRule type="expression" priority="83" dxfId="0" stopIfTrue="1">
      <formula>D30="LEN"</formula>
    </cfRule>
  </conditionalFormatting>
  <conditionalFormatting sqref="D31">
    <cfRule type="expression" priority="82" dxfId="0" stopIfTrue="1">
      <formula>D31="TIP"</formula>
    </cfRule>
  </conditionalFormatting>
  <conditionalFormatting sqref="E29">
    <cfRule type="expression" priority="81" dxfId="0" stopIfTrue="1">
      <formula>E29="DESC 1"</formula>
    </cfRule>
  </conditionalFormatting>
  <conditionalFormatting sqref="E30">
    <cfRule type="expression" priority="80" dxfId="0" stopIfTrue="1">
      <formula>E30="DESC 2"</formula>
    </cfRule>
  </conditionalFormatting>
  <conditionalFormatting sqref="E31">
    <cfRule type="expression" priority="79" dxfId="0" stopIfTrue="1">
      <formula>E31="DESC 3"</formula>
    </cfRule>
  </conditionalFormatting>
  <conditionalFormatting sqref="G30">
    <cfRule type="expression" priority="78" dxfId="0" stopIfTrue="1">
      <formula>G30=0</formula>
    </cfRule>
  </conditionalFormatting>
  <conditionalFormatting sqref="H29">
    <cfRule type="expression" priority="77" dxfId="0" stopIfTrue="1">
      <formula>H29="AWARDEE NAME 1"</formula>
    </cfRule>
  </conditionalFormatting>
  <conditionalFormatting sqref="H30">
    <cfRule type="expression" priority="76" dxfId="0" stopIfTrue="1">
      <formula>H30="AWARDEE NAME 2"</formula>
    </cfRule>
  </conditionalFormatting>
  <conditionalFormatting sqref="H31">
    <cfRule type="expression" priority="75" dxfId="0" stopIfTrue="1">
      <formula>H31="CITY, STATE"</formula>
    </cfRule>
  </conditionalFormatting>
  <conditionalFormatting sqref="I30">
    <cfRule type="expression" priority="74" dxfId="0" stopIfTrue="1">
      <formula>I30=0</formula>
    </cfRule>
  </conditionalFormatting>
  <conditionalFormatting sqref="J30">
    <cfRule type="expression" priority="73" dxfId="0" stopIfTrue="1">
      <formula>J30&gt;NOW()</formula>
    </cfRule>
  </conditionalFormatting>
  <conditionalFormatting sqref="F29">
    <cfRule type="expression" priority="72" dxfId="0" stopIfTrue="1">
      <formula>F29="?"</formula>
    </cfRule>
  </conditionalFormatting>
  <conditionalFormatting sqref="F31">
    <cfRule type="expression" priority="71" dxfId="0" stopIfTrue="1">
      <formula>F31="?"</formula>
    </cfRule>
  </conditionalFormatting>
  <conditionalFormatting sqref="A33">
    <cfRule type="expression" priority="70" dxfId="0" stopIfTrue="1">
      <formula>A33="RPN #"</formula>
    </cfRule>
  </conditionalFormatting>
  <conditionalFormatting sqref="D33">
    <cfRule type="expression" priority="69" dxfId="0" stopIfTrue="1">
      <formula>D33="LEN"</formula>
    </cfRule>
  </conditionalFormatting>
  <conditionalFormatting sqref="D34">
    <cfRule type="expression" priority="68" dxfId="0" stopIfTrue="1">
      <formula>D34="TIP"</formula>
    </cfRule>
  </conditionalFormatting>
  <conditionalFormatting sqref="E32">
    <cfRule type="expression" priority="67" dxfId="0" stopIfTrue="1">
      <formula>E32="DESC 1"</formula>
    </cfRule>
  </conditionalFormatting>
  <conditionalFormatting sqref="E33">
    <cfRule type="expression" priority="66" dxfId="0" stopIfTrue="1">
      <formula>E33="DESC 2"</formula>
    </cfRule>
  </conditionalFormatting>
  <conditionalFormatting sqref="E34">
    <cfRule type="expression" priority="65" dxfId="0" stopIfTrue="1">
      <formula>E34="DESC 3"</formula>
    </cfRule>
  </conditionalFormatting>
  <conditionalFormatting sqref="G33">
    <cfRule type="expression" priority="64" dxfId="0" stopIfTrue="1">
      <formula>G33=0</formula>
    </cfRule>
  </conditionalFormatting>
  <conditionalFormatting sqref="H32">
    <cfRule type="expression" priority="63" dxfId="0" stopIfTrue="1">
      <formula>H32="AWARDEE NAME 1"</formula>
    </cfRule>
  </conditionalFormatting>
  <conditionalFormatting sqref="H33">
    <cfRule type="expression" priority="62" dxfId="0" stopIfTrue="1">
      <formula>H33="AWARDEE NAME 2"</formula>
    </cfRule>
  </conditionalFormatting>
  <conditionalFormatting sqref="H34">
    <cfRule type="expression" priority="61" dxfId="0" stopIfTrue="1">
      <formula>H34="CITY, STATE"</formula>
    </cfRule>
  </conditionalFormatting>
  <conditionalFormatting sqref="I33">
    <cfRule type="expression" priority="60" dxfId="0" stopIfTrue="1">
      <formula>I33=0</formula>
    </cfRule>
  </conditionalFormatting>
  <conditionalFormatting sqref="J33">
    <cfRule type="expression" priority="59" dxfId="0" stopIfTrue="1">
      <formula>J33&gt;NOW()</formula>
    </cfRule>
  </conditionalFormatting>
  <conditionalFormatting sqref="F32">
    <cfRule type="expression" priority="58" dxfId="0" stopIfTrue="1">
      <formula>F32="?"</formula>
    </cfRule>
  </conditionalFormatting>
  <conditionalFormatting sqref="F34">
    <cfRule type="expression" priority="57" dxfId="0" stopIfTrue="1">
      <formula>F34="?"</formula>
    </cfRule>
  </conditionalFormatting>
  <conditionalFormatting sqref="A36 A39">
    <cfRule type="expression" priority="56" dxfId="0" stopIfTrue="1">
      <formula>A36="RPN #"</formula>
    </cfRule>
  </conditionalFormatting>
  <conditionalFormatting sqref="D36 D39">
    <cfRule type="expression" priority="55" dxfId="0" stopIfTrue="1">
      <formula>D36="LEN"</formula>
    </cfRule>
  </conditionalFormatting>
  <conditionalFormatting sqref="D37 D40">
    <cfRule type="expression" priority="54" dxfId="0" stopIfTrue="1">
      <formula>D37="TIP"</formula>
    </cfRule>
  </conditionalFormatting>
  <conditionalFormatting sqref="E35 E38">
    <cfRule type="expression" priority="53" dxfId="0" stopIfTrue="1">
      <formula>E35="DESC 1"</formula>
    </cfRule>
  </conditionalFormatting>
  <conditionalFormatting sqref="E36 E39">
    <cfRule type="expression" priority="52" dxfId="0" stopIfTrue="1">
      <formula>E36="DESC 2"</formula>
    </cfRule>
  </conditionalFormatting>
  <conditionalFormatting sqref="E37 E40">
    <cfRule type="expression" priority="51" dxfId="0" stopIfTrue="1">
      <formula>E37="DESC 3"</formula>
    </cfRule>
  </conditionalFormatting>
  <conditionalFormatting sqref="G36 G39">
    <cfRule type="expression" priority="50" dxfId="0" stopIfTrue="1">
      <formula>G36=0</formula>
    </cfRule>
  </conditionalFormatting>
  <conditionalFormatting sqref="H35 H38">
    <cfRule type="expression" priority="49" dxfId="0" stopIfTrue="1">
      <formula>H35="AWARDEE NAME 1"</formula>
    </cfRule>
  </conditionalFormatting>
  <conditionalFormatting sqref="H36 H39">
    <cfRule type="expression" priority="48" dxfId="0" stopIfTrue="1">
      <formula>H36="AWARDEE NAME 2"</formula>
    </cfRule>
  </conditionalFormatting>
  <conditionalFormatting sqref="H37 H40">
    <cfRule type="expression" priority="47" dxfId="0" stopIfTrue="1">
      <formula>H37="CITY, STATE"</formula>
    </cfRule>
  </conditionalFormatting>
  <conditionalFormatting sqref="I36 I39">
    <cfRule type="expression" priority="46" dxfId="0" stopIfTrue="1">
      <formula>I36=0</formula>
    </cfRule>
  </conditionalFormatting>
  <conditionalFormatting sqref="J36 J39">
    <cfRule type="expression" priority="45" dxfId="0" stopIfTrue="1">
      <formula>J36&gt;NOW()</formula>
    </cfRule>
  </conditionalFormatting>
  <conditionalFormatting sqref="F35 F38">
    <cfRule type="expression" priority="44" dxfId="0" stopIfTrue="1">
      <formula>F35="?"</formula>
    </cfRule>
  </conditionalFormatting>
  <conditionalFormatting sqref="F37 F40">
    <cfRule type="expression" priority="43" dxfId="0" stopIfTrue="1">
      <formula>F37="?"</formula>
    </cfRule>
  </conditionalFormatting>
  <conditionalFormatting sqref="B10">
    <cfRule type="expression" priority="25" dxfId="0" stopIfTrue="1">
      <formula>B10="FA #"</formula>
    </cfRule>
  </conditionalFormatting>
  <conditionalFormatting sqref="B14:C14 B17:C17 B20:C20 B24:C24 B28:C28 B31:C31 B34:C34 B37:C37 B40:C40">
    <cfRule type="expression" priority="24" dxfId="0" stopIfTrue="1">
      <formula>B14="County"</formula>
    </cfRule>
  </conditionalFormatting>
  <conditionalFormatting sqref="B12:C12 B15:C15 B18:C18 B21:C21 B25:C25 B29:C29 B32:C32 B35:C35 B38:C38">
    <cfRule type="expression" priority="23" dxfId="0" stopIfTrue="1">
      <formula>B12="WBS #"</formula>
    </cfRule>
  </conditionalFormatting>
  <conditionalFormatting sqref="B13 B16 B19 B22:B23 B26:B27 B30 B33 B36 B39">
    <cfRule type="expression" priority="22" dxfId="0" stopIfTrue="1">
      <formula>B13="FA #"</formula>
    </cfRule>
  </conditionalFormatting>
  <conditionalFormatting sqref="C39">
    <cfRule type="expression" priority="10" dxfId="0" stopIfTrue="1">
      <formula>C39="FED CODE"</formula>
    </cfRule>
  </conditionalFormatting>
  <conditionalFormatting sqref="C36">
    <cfRule type="expression" priority="9" dxfId="0" stopIfTrue="1">
      <formula>C36="FED CODE"</formula>
    </cfRule>
  </conditionalFormatting>
  <conditionalFormatting sqref="C33">
    <cfRule type="expression" priority="8" dxfId="0" stopIfTrue="1">
      <formula>C33="FED CODE"</formula>
    </cfRule>
  </conditionalFormatting>
  <conditionalFormatting sqref="C30">
    <cfRule type="expression" priority="7" dxfId="0" stopIfTrue="1">
      <formula>C30="FED CODE"</formula>
    </cfRule>
  </conditionalFormatting>
  <conditionalFormatting sqref="C26:C27">
    <cfRule type="expression" priority="6" dxfId="0" stopIfTrue="1">
      <formula>C26="FED CODE"</formula>
    </cfRule>
  </conditionalFormatting>
  <conditionalFormatting sqref="C22:C23">
    <cfRule type="expression" priority="5" dxfId="0" stopIfTrue="1">
      <formula>C22="FED CODE"</formula>
    </cfRule>
  </conditionalFormatting>
  <conditionalFormatting sqref="C19">
    <cfRule type="expression" priority="4" dxfId="0" stopIfTrue="1">
      <formula>C19="FED CODE"</formula>
    </cfRule>
  </conditionalFormatting>
  <conditionalFormatting sqref="C16">
    <cfRule type="expression" priority="3" dxfId="0" stopIfTrue="1">
      <formula>C16="FED CODE"</formula>
    </cfRule>
  </conditionalFormatting>
  <conditionalFormatting sqref="C10">
    <cfRule type="expression" priority="2" dxfId="0" stopIfTrue="1">
      <formula>C10="FED CODE"</formula>
    </cfRule>
  </conditionalFormatting>
  <conditionalFormatting sqref="C13">
    <cfRule type="expression" priority="1" dxfId="0" stopIfTrue="1">
      <formula>C13="FED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31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232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159</v>
      </c>
      <c r="C9" s="78"/>
      <c r="D9" s="16"/>
      <c r="E9" s="2" t="s">
        <v>42</v>
      </c>
      <c r="F9" s="2" t="s">
        <v>9</v>
      </c>
      <c r="G9" s="49"/>
      <c r="H9" s="2" t="s">
        <v>163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161</v>
      </c>
      <c r="E10" s="3" t="s">
        <v>55</v>
      </c>
      <c r="F10" s="3"/>
      <c r="G10" s="50">
        <v>5717913.53</v>
      </c>
      <c r="H10" s="3"/>
      <c r="I10" s="50">
        <v>5452977.75</v>
      </c>
      <c r="J10" s="53">
        <v>44644</v>
      </c>
    </row>
    <row r="11" spans="1:10" s="18" customFormat="1" ht="11.25">
      <c r="A11" s="4"/>
      <c r="B11" s="4" t="s">
        <v>160</v>
      </c>
      <c r="C11" s="5"/>
      <c r="D11" s="6" t="s">
        <v>162</v>
      </c>
      <c r="E11" s="4"/>
      <c r="F11" s="4" t="s">
        <v>17</v>
      </c>
      <c r="G11" s="51"/>
      <c r="H11" s="4" t="s">
        <v>164</v>
      </c>
      <c r="I11" s="47"/>
      <c r="J11" s="57"/>
    </row>
    <row r="12" spans="1:10" s="18" customFormat="1" ht="11.25">
      <c r="A12" s="31"/>
      <c r="B12" s="66" t="s">
        <v>165</v>
      </c>
      <c r="C12" s="73"/>
      <c r="D12" s="16"/>
      <c r="E12" s="2" t="s">
        <v>42</v>
      </c>
      <c r="F12" s="2" t="s">
        <v>9</v>
      </c>
      <c r="G12" s="49"/>
      <c r="H12" s="2" t="s">
        <v>172</v>
      </c>
      <c r="I12" s="46"/>
      <c r="J12" s="2"/>
    </row>
    <row r="13" spans="1:10" s="18" customFormat="1" ht="11.25">
      <c r="A13" s="3">
        <v>2</v>
      </c>
      <c r="B13" s="3" t="s">
        <v>166</v>
      </c>
      <c r="C13" s="64" t="s">
        <v>170</v>
      </c>
      <c r="D13" s="9" t="s">
        <v>169</v>
      </c>
      <c r="E13" s="3" t="s">
        <v>171</v>
      </c>
      <c r="F13" s="3"/>
      <c r="G13" s="50">
        <v>18219595.5</v>
      </c>
      <c r="H13" s="3"/>
      <c r="I13" s="50">
        <v>15747596.21</v>
      </c>
      <c r="J13" s="53">
        <v>44652</v>
      </c>
    </row>
    <row r="14" spans="1:10" s="18" customFormat="1" ht="11.25">
      <c r="A14" s="4"/>
      <c r="B14" s="4" t="s">
        <v>167</v>
      </c>
      <c r="C14" s="5"/>
      <c r="D14" s="6" t="s">
        <v>168</v>
      </c>
      <c r="E14" s="4"/>
      <c r="F14" s="4" t="s">
        <v>17</v>
      </c>
      <c r="G14" s="51"/>
      <c r="H14" s="4" t="s">
        <v>173</v>
      </c>
      <c r="I14" s="47"/>
      <c r="J14" s="57"/>
    </row>
    <row r="15" spans="1:10" s="18" customFormat="1" ht="11.25">
      <c r="A15" s="31"/>
      <c r="B15" s="66" t="s">
        <v>174</v>
      </c>
      <c r="C15" s="73"/>
      <c r="D15" s="16"/>
      <c r="E15" s="2"/>
      <c r="F15" s="2"/>
      <c r="G15" s="49"/>
      <c r="H15" s="82" t="s">
        <v>114</v>
      </c>
      <c r="I15" s="46"/>
      <c r="J15" s="2"/>
    </row>
    <row r="16" spans="1:10" s="18" customFormat="1" ht="11.25">
      <c r="A16" s="3">
        <v>3</v>
      </c>
      <c r="B16" s="3"/>
      <c r="C16" s="64"/>
      <c r="D16" s="9" t="s">
        <v>175</v>
      </c>
      <c r="E16" s="3" t="s">
        <v>27</v>
      </c>
      <c r="F16" s="3" t="s">
        <v>17</v>
      </c>
      <c r="G16" s="50">
        <v>2869309.5</v>
      </c>
      <c r="H16" s="3" t="s">
        <v>115</v>
      </c>
      <c r="I16" s="50">
        <v>3093134.1</v>
      </c>
      <c r="J16" s="53">
        <v>44644</v>
      </c>
    </row>
    <row r="17" spans="1:10" s="18" customFormat="1" ht="11.25">
      <c r="A17" s="4"/>
      <c r="B17" s="4" t="s">
        <v>119</v>
      </c>
      <c r="C17" s="5"/>
      <c r="D17" s="6"/>
      <c r="E17" s="4"/>
      <c r="F17" s="4"/>
      <c r="G17" s="51"/>
      <c r="H17" s="83" t="s">
        <v>116</v>
      </c>
      <c r="I17" s="47"/>
      <c r="J17" s="57"/>
    </row>
    <row r="18" spans="1:10" s="18" customFormat="1" ht="11.25">
      <c r="A18" s="31"/>
      <c r="B18" s="66" t="s">
        <v>176</v>
      </c>
      <c r="C18" s="73"/>
      <c r="D18" s="16"/>
      <c r="E18" s="2" t="s">
        <v>178</v>
      </c>
      <c r="F18" s="2"/>
      <c r="G18" s="49"/>
      <c r="H18" s="2" t="s">
        <v>179</v>
      </c>
      <c r="I18" s="46"/>
      <c r="J18" s="2"/>
    </row>
    <row r="19" spans="1:10" s="18" customFormat="1" ht="11.25">
      <c r="A19" s="3">
        <v>4</v>
      </c>
      <c r="B19" s="3"/>
      <c r="C19" s="64"/>
      <c r="D19" s="9" t="s">
        <v>177</v>
      </c>
      <c r="E19" s="3" t="s">
        <v>69</v>
      </c>
      <c r="F19" s="3" t="s">
        <v>9</v>
      </c>
      <c r="G19" s="50">
        <v>3501557.8</v>
      </c>
      <c r="H19" s="3"/>
      <c r="I19" s="50">
        <v>3499566.6</v>
      </c>
      <c r="J19" s="53">
        <v>44644</v>
      </c>
    </row>
    <row r="20" spans="1:10" s="18" customFormat="1" ht="11.25">
      <c r="A20" s="4"/>
      <c r="B20" s="4" t="s">
        <v>119</v>
      </c>
      <c r="C20" s="5"/>
      <c r="D20" s="6"/>
      <c r="E20" s="4"/>
      <c r="F20" s="4"/>
      <c r="G20" s="51"/>
      <c r="H20" s="4" t="s">
        <v>180</v>
      </c>
      <c r="I20" s="47"/>
      <c r="J20" s="57"/>
    </row>
    <row r="21" spans="1:10" s="18" customFormat="1" ht="11.25">
      <c r="A21" s="31"/>
      <c r="B21" s="66" t="s">
        <v>181</v>
      </c>
      <c r="C21" s="73"/>
      <c r="D21" s="16"/>
      <c r="E21" s="2" t="s">
        <v>42</v>
      </c>
      <c r="F21" s="2" t="s">
        <v>9</v>
      </c>
      <c r="G21" s="49"/>
      <c r="H21" s="2" t="s">
        <v>185</v>
      </c>
      <c r="I21" s="46"/>
      <c r="J21" s="2"/>
    </row>
    <row r="22" spans="1:10" s="18" customFormat="1" ht="11.25">
      <c r="A22" s="3">
        <v>5</v>
      </c>
      <c r="B22" s="3"/>
      <c r="C22" s="64"/>
      <c r="D22" s="9" t="s">
        <v>183</v>
      </c>
      <c r="E22" s="3" t="s">
        <v>184</v>
      </c>
      <c r="F22" s="3"/>
      <c r="G22" s="50">
        <v>21997684.97</v>
      </c>
      <c r="H22" s="3"/>
      <c r="I22" s="50">
        <v>22639926.77</v>
      </c>
      <c r="J22" s="53">
        <v>44644</v>
      </c>
    </row>
    <row r="23" spans="1:10" s="18" customFormat="1" ht="11.25">
      <c r="A23" s="4"/>
      <c r="B23" s="4" t="s">
        <v>111</v>
      </c>
      <c r="C23" s="5"/>
      <c r="D23" s="6" t="s">
        <v>182</v>
      </c>
      <c r="E23" s="4"/>
      <c r="F23" s="4" t="s">
        <v>17</v>
      </c>
      <c r="G23" s="51"/>
      <c r="H23" s="4" t="s">
        <v>186</v>
      </c>
      <c r="I23" s="47"/>
      <c r="J23" s="57"/>
    </row>
    <row r="24" spans="1:10" s="18" customFormat="1" ht="11.25">
      <c r="A24" s="31"/>
      <c r="B24" s="66" t="s">
        <v>187</v>
      </c>
      <c r="C24" s="73"/>
      <c r="D24" s="16"/>
      <c r="E24" s="2" t="s">
        <v>178</v>
      </c>
      <c r="F24" s="2"/>
      <c r="G24" s="49"/>
      <c r="H24" s="2" t="s">
        <v>207</v>
      </c>
      <c r="I24" s="46"/>
      <c r="J24" s="2"/>
    </row>
    <row r="25" spans="1:10" s="18" customFormat="1" ht="11.25">
      <c r="A25" s="3">
        <v>6</v>
      </c>
      <c r="B25" s="3"/>
      <c r="C25" s="64"/>
      <c r="D25" s="9" t="s">
        <v>188</v>
      </c>
      <c r="E25" s="3" t="s">
        <v>79</v>
      </c>
      <c r="F25" s="3" t="s">
        <v>9</v>
      </c>
      <c r="G25" s="50">
        <v>5665643.56</v>
      </c>
      <c r="H25" s="3" t="s">
        <v>206</v>
      </c>
      <c r="I25" s="50">
        <v>5303911.3</v>
      </c>
      <c r="J25" s="53">
        <v>44644</v>
      </c>
    </row>
    <row r="26" spans="1:10" s="18" customFormat="1" ht="11.25">
      <c r="A26" s="4"/>
      <c r="B26" s="4" t="s">
        <v>131</v>
      </c>
      <c r="C26" s="5"/>
      <c r="D26" s="6"/>
      <c r="E26" s="4"/>
      <c r="F26" s="4"/>
      <c r="G26" s="51"/>
      <c r="H26" s="4" t="s">
        <v>189</v>
      </c>
      <c r="I26" s="47"/>
      <c r="J26" s="57"/>
    </row>
    <row r="27" spans="1:10" s="18" customFormat="1" ht="11.25">
      <c r="A27" s="31"/>
      <c r="B27" s="66" t="s">
        <v>193</v>
      </c>
      <c r="C27" s="73"/>
      <c r="D27" s="16"/>
      <c r="E27" s="2" t="s">
        <v>42</v>
      </c>
      <c r="F27" s="2" t="s">
        <v>9</v>
      </c>
      <c r="G27" s="49"/>
      <c r="H27" s="2" t="s">
        <v>194</v>
      </c>
      <c r="I27" s="46"/>
      <c r="J27" s="2"/>
    </row>
    <row r="28" spans="1:10" s="18" customFormat="1" ht="11.25">
      <c r="A28" s="3">
        <v>7</v>
      </c>
      <c r="B28" s="3"/>
      <c r="C28" s="64"/>
      <c r="D28" s="9" t="s">
        <v>190</v>
      </c>
      <c r="E28" s="3" t="s">
        <v>55</v>
      </c>
      <c r="F28" s="3"/>
      <c r="G28" s="50">
        <v>4433396.86</v>
      </c>
      <c r="H28" s="3"/>
      <c r="I28" s="50">
        <v>4346270.43</v>
      </c>
      <c r="J28" s="53">
        <v>44644</v>
      </c>
    </row>
    <row r="29" spans="1:10" s="18" customFormat="1" ht="11.25">
      <c r="A29" s="4"/>
      <c r="B29" s="4" t="s">
        <v>192</v>
      </c>
      <c r="C29" s="5"/>
      <c r="D29" s="6" t="s">
        <v>191</v>
      </c>
      <c r="E29" s="4"/>
      <c r="F29" s="4" t="s">
        <v>17</v>
      </c>
      <c r="G29" s="51"/>
      <c r="H29" s="4" t="s">
        <v>195</v>
      </c>
      <c r="I29" s="47"/>
      <c r="J29" s="57"/>
    </row>
    <row r="30" spans="1:10" s="18" customFormat="1" ht="11.25">
      <c r="A30" s="31"/>
      <c r="B30" s="66" t="s">
        <v>198</v>
      </c>
      <c r="C30" s="73"/>
      <c r="D30" s="16"/>
      <c r="E30" s="2" t="s">
        <v>178</v>
      </c>
      <c r="F30" s="2"/>
      <c r="G30" s="49"/>
      <c r="H30" s="2" t="s">
        <v>63</v>
      </c>
      <c r="I30" s="46"/>
      <c r="J30" s="2"/>
    </row>
    <row r="31" spans="1:10" s="18" customFormat="1" ht="11.25">
      <c r="A31" s="3">
        <v>8</v>
      </c>
      <c r="B31" s="3"/>
      <c r="C31" s="64"/>
      <c r="D31" s="9" t="s">
        <v>196</v>
      </c>
      <c r="E31" s="3" t="s">
        <v>79</v>
      </c>
      <c r="F31" s="3" t="s">
        <v>9</v>
      </c>
      <c r="G31" s="50">
        <v>5334213.25</v>
      </c>
      <c r="H31" s="3"/>
      <c r="I31" s="50">
        <v>5294887.66</v>
      </c>
      <c r="J31" s="53">
        <v>44644</v>
      </c>
    </row>
    <row r="32" spans="1:10" s="18" customFormat="1" ht="11.25">
      <c r="A32" s="4"/>
      <c r="B32" s="4" t="s">
        <v>197</v>
      </c>
      <c r="C32" s="5"/>
      <c r="D32" s="6"/>
      <c r="E32" s="4"/>
      <c r="F32" s="4"/>
      <c r="G32" s="51"/>
      <c r="H32" s="4" t="s">
        <v>64</v>
      </c>
      <c r="I32" s="47"/>
      <c r="J32" s="57"/>
    </row>
    <row r="33" spans="1:10" s="18" customFormat="1" ht="11.25">
      <c r="A33" s="31"/>
      <c r="B33" s="66" t="s">
        <v>199</v>
      </c>
      <c r="C33" s="73"/>
      <c r="D33" s="16"/>
      <c r="E33" s="2"/>
      <c r="F33" s="2"/>
      <c r="G33" s="49"/>
      <c r="H33" s="2" t="s">
        <v>114</v>
      </c>
      <c r="I33" s="46"/>
      <c r="J33" s="2"/>
    </row>
    <row r="34" spans="1:10" s="18" customFormat="1" ht="11.25">
      <c r="A34" s="3">
        <v>9</v>
      </c>
      <c r="B34" s="3"/>
      <c r="C34" s="64"/>
      <c r="D34" s="9" t="s">
        <v>201</v>
      </c>
      <c r="E34" s="3" t="s">
        <v>27</v>
      </c>
      <c r="F34" s="3" t="s">
        <v>17</v>
      </c>
      <c r="G34" s="50">
        <v>6041158.62</v>
      </c>
      <c r="H34" s="3" t="s">
        <v>115</v>
      </c>
      <c r="I34" s="50">
        <v>5717901.47</v>
      </c>
      <c r="J34" s="53">
        <v>44644</v>
      </c>
    </row>
    <row r="35" spans="1:10" s="18" customFormat="1" ht="11.25">
      <c r="A35" s="4"/>
      <c r="B35" s="4" t="s">
        <v>200</v>
      </c>
      <c r="C35" s="5"/>
      <c r="D35" s="6"/>
      <c r="E35" s="4"/>
      <c r="F35" s="4"/>
      <c r="G35" s="51"/>
      <c r="H35" s="4" t="s">
        <v>116</v>
      </c>
      <c r="I35" s="47"/>
      <c r="J35" s="57"/>
    </row>
    <row r="36" spans="1:10" s="18" customFormat="1" ht="11.25">
      <c r="A36" s="31"/>
      <c r="B36" s="66" t="s">
        <v>203</v>
      </c>
      <c r="C36" s="73"/>
      <c r="D36" s="16"/>
      <c r="E36" s="2" t="s">
        <v>178</v>
      </c>
      <c r="F36" s="2"/>
      <c r="G36" s="49"/>
      <c r="H36" s="2" t="s">
        <v>205</v>
      </c>
      <c r="I36" s="46"/>
      <c r="J36" s="2"/>
    </row>
    <row r="37" spans="1:10" s="18" customFormat="1" ht="11.25">
      <c r="A37" s="3">
        <v>10</v>
      </c>
      <c r="B37" s="3"/>
      <c r="C37" s="64"/>
      <c r="D37" s="9" t="s">
        <v>202</v>
      </c>
      <c r="E37" s="3" t="s">
        <v>79</v>
      </c>
      <c r="F37" s="3" t="s">
        <v>9</v>
      </c>
      <c r="G37" s="50">
        <v>6179563.65</v>
      </c>
      <c r="H37" s="3" t="s">
        <v>204</v>
      </c>
      <c r="I37" s="50">
        <v>5742071.04</v>
      </c>
      <c r="J37" s="53">
        <v>44644</v>
      </c>
    </row>
    <row r="38" spans="1:10" s="18" customFormat="1" ht="11.25">
      <c r="A38" s="4"/>
      <c r="B38" s="4" t="s">
        <v>200</v>
      </c>
      <c r="C38" s="5"/>
      <c r="D38" s="6"/>
      <c r="E38" s="4"/>
      <c r="F38" s="4"/>
      <c r="G38" s="51"/>
      <c r="H38" s="4" t="s">
        <v>189</v>
      </c>
      <c r="I38" s="47"/>
      <c r="J38" s="57"/>
    </row>
    <row r="39" spans="1:10" s="18" customFormat="1" ht="11.25">
      <c r="A39" s="31"/>
      <c r="B39" s="66" t="s">
        <v>208</v>
      </c>
      <c r="C39" s="73"/>
      <c r="D39" s="16"/>
      <c r="E39" s="2"/>
      <c r="F39" s="2"/>
      <c r="G39" s="49"/>
      <c r="H39" s="2" t="s">
        <v>211</v>
      </c>
      <c r="I39" s="46"/>
      <c r="J39" s="2"/>
    </row>
    <row r="40" spans="1:10" s="18" customFormat="1" ht="11.25">
      <c r="A40" s="3">
        <v>11</v>
      </c>
      <c r="B40" s="3"/>
      <c r="C40" s="64"/>
      <c r="D40" s="9" t="s">
        <v>210</v>
      </c>
      <c r="E40" s="3" t="s">
        <v>27</v>
      </c>
      <c r="F40" s="3" t="s">
        <v>17</v>
      </c>
      <c r="G40" s="50">
        <v>4571849.5</v>
      </c>
      <c r="H40" s="3"/>
      <c r="I40" s="50">
        <v>4205497.33</v>
      </c>
      <c r="J40" s="53">
        <v>44644</v>
      </c>
    </row>
    <row r="41" spans="1:10" s="18" customFormat="1" ht="11.25">
      <c r="A41" s="4"/>
      <c r="B41" s="4" t="s">
        <v>209</v>
      </c>
      <c r="C41" s="5"/>
      <c r="D41" s="6"/>
      <c r="E41" s="4"/>
      <c r="F41" s="4"/>
      <c r="G41" s="51"/>
      <c r="H41" s="4" t="s">
        <v>212</v>
      </c>
      <c r="I41" s="47"/>
      <c r="J41" s="57"/>
    </row>
    <row r="42" spans="1:10" s="18" customFormat="1" ht="11.25">
      <c r="A42" s="31"/>
      <c r="B42" s="66" t="s">
        <v>215</v>
      </c>
      <c r="C42" s="73"/>
      <c r="D42" s="16"/>
      <c r="E42" s="2" t="s">
        <v>121</v>
      </c>
      <c r="F42" s="2"/>
      <c r="G42" s="49"/>
      <c r="H42" s="2" t="s">
        <v>217</v>
      </c>
      <c r="I42" s="46"/>
      <c r="J42" s="2"/>
    </row>
    <row r="43" spans="1:10" s="18" customFormat="1" ht="11.25">
      <c r="A43" s="3">
        <v>12</v>
      </c>
      <c r="B43" s="3"/>
      <c r="C43" s="64"/>
      <c r="D43" s="9" t="s">
        <v>214</v>
      </c>
      <c r="E43" s="3" t="s">
        <v>216</v>
      </c>
      <c r="F43" s="3" t="s">
        <v>9</v>
      </c>
      <c r="G43" s="50">
        <v>7367749.5</v>
      </c>
      <c r="H43" s="3"/>
      <c r="I43" s="50">
        <v>6152714.15</v>
      </c>
      <c r="J43" s="53">
        <v>44644</v>
      </c>
    </row>
    <row r="44" spans="1:10" s="18" customFormat="1" ht="11.25">
      <c r="A44" s="4"/>
      <c r="B44" s="4" t="s">
        <v>213</v>
      </c>
      <c r="C44" s="5"/>
      <c r="D44" s="6"/>
      <c r="E44" s="4" t="s">
        <v>79</v>
      </c>
      <c r="F44" s="4"/>
      <c r="G44" s="51"/>
      <c r="H44" s="4" t="s">
        <v>180</v>
      </c>
      <c r="I44" s="47"/>
      <c r="J44" s="57"/>
    </row>
    <row r="45" spans="1:10" s="18" customFormat="1" ht="11.25">
      <c r="A45" s="31"/>
      <c r="B45" s="66" t="s">
        <v>220</v>
      </c>
      <c r="C45" s="73"/>
      <c r="D45" s="16"/>
      <c r="E45" s="2"/>
      <c r="F45" s="2"/>
      <c r="G45" s="49"/>
      <c r="H45" s="2" t="s">
        <v>243</v>
      </c>
      <c r="I45" s="46"/>
      <c r="J45" s="2"/>
    </row>
    <row r="46" spans="1:10" s="18" customFormat="1" ht="11.25">
      <c r="A46" s="3">
        <v>13</v>
      </c>
      <c r="B46" s="79" t="s">
        <v>244</v>
      </c>
      <c r="C46" s="64" t="s">
        <v>225</v>
      </c>
      <c r="D46" s="9" t="s">
        <v>223</v>
      </c>
      <c r="E46" s="3" t="s">
        <v>224</v>
      </c>
      <c r="F46" s="3" t="s">
        <v>9</v>
      </c>
      <c r="G46" s="50">
        <v>10822694.5</v>
      </c>
      <c r="H46" s="3" t="s">
        <v>218</v>
      </c>
      <c r="I46" s="50">
        <v>11717003.67</v>
      </c>
      <c r="J46" s="53">
        <v>44644</v>
      </c>
    </row>
    <row r="47" spans="1:10" s="18" customFormat="1" ht="11.25">
      <c r="A47" s="4"/>
      <c r="B47" s="84" t="s">
        <v>222</v>
      </c>
      <c r="C47" s="5"/>
      <c r="D47" s="85" t="s">
        <v>221</v>
      </c>
      <c r="E47" s="4"/>
      <c r="F47" s="4"/>
      <c r="G47" s="51"/>
      <c r="H47" s="4" t="s">
        <v>219</v>
      </c>
      <c r="I47" s="47"/>
      <c r="J47" s="57"/>
    </row>
    <row r="48" spans="2:10" s="18" customFormat="1" ht="11.25">
      <c r="B48" s="11"/>
      <c r="C48" s="11"/>
      <c r="D48" s="12"/>
      <c r="E48" s="11"/>
      <c r="F48" s="11"/>
      <c r="G48" s="30"/>
      <c r="H48" s="11"/>
      <c r="I48" s="62"/>
      <c r="J48" s="11"/>
    </row>
    <row r="49" spans="1:10" s="18" customFormat="1" ht="12.75">
      <c r="A49" s="48" t="str">
        <f>"NUMBER OF PROJECTS AWARDED THIS LETTING = "&amp;J62</f>
        <v>NUMBER OF PROJECTS AWARDED THIS LETTING = 13</v>
      </c>
      <c r="B49" s="48"/>
      <c r="C49" s="48"/>
      <c r="D49" s="59"/>
      <c r="E49" s="48"/>
      <c r="F49" s="48"/>
      <c r="G49" s="60"/>
      <c r="H49" s="48"/>
      <c r="I49" s="61"/>
      <c r="J49" s="48"/>
    </row>
    <row r="50" spans="1:10" s="18" customFormat="1" ht="12.75">
      <c r="A50" s="48" t="str">
        <f>"NUMBER OF PROJECTS AWARDED THIS YEAR TO DATE = "&amp;J68</f>
        <v>NUMBER OF PROJECTS AWARDED THIS YEAR TO DATE = 33</v>
      </c>
      <c r="B50" s="48"/>
      <c r="C50" s="48"/>
      <c r="D50" s="59"/>
      <c r="E50" s="48"/>
      <c r="F50" s="48"/>
      <c r="G50" s="60"/>
      <c r="H50" s="48"/>
      <c r="I50" s="61"/>
      <c r="J50" s="48"/>
    </row>
    <row r="51" spans="1:10" s="18" customFormat="1" ht="12.75">
      <c r="A51" s="1"/>
      <c r="B51" s="14"/>
      <c r="C51" s="14"/>
      <c r="D51" s="36"/>
      <c r="E51" s="14"/>
      <c r="F51" s="14"/>
      <c r="G51" s="41"/>
      <c r="H51" s="14"/>
      <c r="I51" s="42"/>
      <c r="J51" s="14"/>
    </row>
    <row r="52" spans="1:10" s="18" customFormat="1" ht="11.25">
      <c r="A52" s="31"/>
      <c r="B52" s="63"/>
      <c r="C52" s="67"/>
      <c r="D52" s="56"/>
      <c r="E52" s="15" t="s">
        <v>237</v>
      </c>
      <c r="F52" s="2"/>
      <c r="G52" s="17"/>
      <c r="H52" s="15"/>
      <c r="I52" s="29"/>
      <c r="J52" s="15"/>
    </row>
    <row r="53" spans="1:10" s="18" customFormat="1" ht="11.25">
      <c r="A53" s="3"/>
      <c r="B53" s="64"/>
      <c r="C53" s="64" t="s">
        <v>170</v>
      </c>
      <c r="D53" s="55"/>
      <c r="E53" s="8" t="s">
        <v>238</v>
      </c>
      <c r="F53" s="3"/>
      <c r="G53" s="10"/>
      <c r="H53" s="8"/>
      <c r="I53" s="50">
        <f>I13</f>
        <v>15747596.21</v>
      </c>
      <c r="J53" s="72">
        <v>1</v>
      </c>
    </row>
    <row r="54" spans="1:10" s="18" customFormat="1" ht="11.25">
      <c r="A54" s="35"/>
      <c r="B54" s="65"/>
      <c r="C54" s="69"/>
      <c r="D54" s="54"/>
      <c r="E54" s="5"/>
      <c r="F54" s="4"/>
      <c r="G54" s="7"/>
      <c r="H54" s="5"/>
      <c r="I54" s="27"/>
      <c r="J54" s="5"/>
    </row>
    <row r="55" spans="1:10" s="18" customFormat="1" ht="11.25">
      <c r="A55" s="31"/>
      <c r="B55" s="63"/>
      <c r="C55" s="67"/>
      <c r="D55" s="56"/>
      <c r="E55" s="15" t="s">
        <v>89</v>
      </c>
      <c r="F55" s="2"/>
      <c r="G55" s="17"/>
      <c r="H55" s="15"/>
      <c r="I55" s="29"/>
      <c r="J55" s="15"/>
    </row>
    <row r="56" spans="1:10" s="18" customFormat="1" ht="11.25">
      <c r="A56" s="3"/>
      <c r="B56" s="64"/>
      <c r="C56" s="64" t="s">
        <v>225</v>
      </c>
      <c r="D56" s="55"/>
      <c r="E56" s="8" t="s">
        <v>235</v>
      </c>
      <c r="F56" s="3"/>
      <c r="G56" s="10"/>
      <c r="H56" s="8"/>
      <c r="I56" s="50">
        <f>I46</f>
        <v>11717003.67</v>
      </c>
      <c r="J56" s="72">
        <v>1</v>
      </c>
    </row>
    <row r="57" spans="1:10" s="18" customFormat="1" ht="11.25">
      <c r="A57" s="35"/>
      <c r="B57" s="65"/>
      <c r="C57" s="69"/>
      <c r="D57" s="54"/>
      <c r="E57" s="5" t="s">
        <v>236</v>
      </c>
      <c r="F57" s="4"/>
      <c r="G57" s="7"/>
      <c r="H57" s="5"/>
      <c r="I57" s="27"/>
      <c r="J57" s="5"/>
    </row>
    <row r="58" spans="1:10" s="18" customFormat="1" ht="11.25">
      <c r="A58" s="31"/>
      <c r="B58" s="63"/>
      <c r="C58" s="67"/>
      <c r="D58" s="56"/>
      <c r="E58" s="15" t="s">
        <v>4</v>
      </c>
      <c r="F58" s="2"/>
      <c r="G58" s="17"/>
      <c r="H58" s="15"/>
      <c r="I58" s="29"/>
      <c r="J58" s="15"/>
    </row>
    <row r="59" spans="1:10" ht="12.75">
      <c r="A59" s="3"/>
      <c r="B59" s="64"/>
      <c r="C59" s="68"/>
      <c r="D59" s="55"/>
      <c r="E59" s="8" t="s">
        <v>18</v>
      </c>
      <c r="F59" s="3"/>
      <c r="G59" s="10"/>
      <c r="H59" s="8"/>
      <c r="I59" s="50">
        <f>(+I10+I16+I19+I22+I25+I28+I31+I34+I37+I40+I43)</f>
        <v>71448858.6</v>
      </c>
      <c r="J59" s="72">
        <v>11</v>
      </c>
    </row>
    <row r="60" spans="1:12" s="58" customFormat="1" ht="12.75">
      <c r="A60" s="35"/>
      <c r="B60" s="65"/>
      <c r="C60" s="69"/>
      <c r="D60" s="54"/>
      <c r="E60" s="5" t="s">
        <v>19</v>
      </c>
      <c r="F60" s="4"/>
      <c r="G60" s="7"/>
      <c r="H60" s="5"/>
      <c r="I60" s="27"/>
      <c r="J60" s="5"/>
      <c r="L60" s="18"/>
    </row>
    <row r="61" spans="1:10" s="18" customFormat="1" ht="11.25">
      <c r="A61" s="70"/>
      <c r="B61" s="68"/>
      <c r="C61" s="68"/>
      <c r="D61" s="55"/>
      <c r="E61" s="8"/>
      <c r="F61" s="8"/>
      <c r="G61" s="10"/>
      <c r="H61" s="8"/>
      <c r="I61" s="29"/>
      <c r="J61" s="15"/>
    </row>
    <row r="62" spans="1:10" s="18" customFormat="1" ht="11.25">
      <c r="A62" s="70"/>
      <c r="B62" s="68"/>
      <c r="C62" s="68"/>
      <c r="D62" s="55"/>
      <c r="E62" s="8" t="s">
        <v>6</v>
      </c>
      <c r="F62" s="8"/>
      <c r="G62" s="10"/>
      <c r="H62" s="8"/>
      <c r="I62" s="28">
        <f>SUM(I53:I59)</f>
        <v>98913458.47999999</v>
      </c>
      <c r="J62" s="80">
        <f>SUM(J53:J61)</f>
        <v>13</v>
      </c>
    </row>
    <row r="63" spans="1:10" s="18" customFormat="1" ht="11.25">
      <c r="A63" s="70"/>
      <c r="B63" s="68"/>
      <c r="C63" s="68"/>
      <c r="D63" s="55"/>
      <c r="E63" s="8"/>
      <c r="F63" s="8"/>
      <c r="G63" s="10"/>
      <c r="H63" s="8"/>
      <c r="I63" s="27"/>
      <c r="J63" s="5"/>
    </row>
    <row r="64" spans="1:10" s="18" customFormat="1" ht="11.25">
      <c r="A64" s="31"/>
      <c r="B64" s="15"/>
      <c r="C64" s="15"/>
      <c r="D64" s="16"/>
      <c r="E64" s="15"/>
      <c r="F64" s="15"/>
      <c r="G64" s="17"/>
      <c r="H64" s="15"/>
      <c r="I64" s="28"/>
      <c r="J64" s="28"/>
    </row>
    <row r="65" spans="1:10" s="18" customFormat="1" ht="11.25">
      <c r="A65" s="3"/>
      <c r="B65" s="8"/>
      <c r="C65" s="8"/>
      <c r="D65" s="9"/>
      <c r="E65" s="8" t="s">
        <v>25</v>
      </c>
      <c r="F65" s="8"/>
      <c r="G65" s="10"/>
      <c r="H65" s="8"/>
      <c r="I65" s="50">
        <f>'FEBRUARY 15, 2022'!I55</f>
        <v>344252169.81</v>
      </c>
      <c r="J65" s="72">
        <f>'FEBRUARY 15, 2022'!J55</f>
        <v>20</v>
      </c>
    </row>
    <row r="66" spans="1:10" s="18" customFormat="1" ht="11.25">
      <c r="A66" s="35"/>
      <c r="B66" s="5"/>
      <c r="C66" s="5"/>
      <c r="D66" s="6"/>
      <c r="E66" s="5"/>
      <c r="F66" s="5"/>
      <c r="G66" s="7"/>
      <c r="H66" s="5"/>
      <c r="I66" s="28"/>
      <c r="J66" s="28"/>
    </row>
    <row r="67" spans="1:10" s="18" customFormat="1" ht="11.25">
      <c r="A67" s="31"/>
      <c r="B67" s="15"/>
      <c r="C67" s="15"/>
      <c r="D67" s="16"/>
      <c r="E67" s="15" t="s">
        <v>6</v>
      </c>
      <c r="F67" s="15"/>
      <c r="G67" s="17"/>
      <c r="H67" s="15"/>
      <c r="I67" s="29"/>
      <c r="J67" s="15"/>
    </row>
    <row r="68" spans="1:10" s="18" customFormat="1" ht="11.25">
      <c r="A68" s="3"/>
      <c r="B68" s="8"/>
      <c r="C68" s="8"/>
      <c r="D68" s="9"/>
      <c r="E68" s="8" t="s">
        <v>20</v>
      </c>
      <c r="F68" s="8"/>
      <c r="G68" s="10"/>
      <c r="H68" s="8"/>
      <c r="I68" s="28">
        <f>SUM(I62,I65)</f>
        <v>443165628.28999996</v>
      </c>
      <c r="J68" s="80">
        <f>SUM(J62,J65)</f>
        <v>33</v>
      </c>
    </row>
    <row r="69" spans="1:10" s="18" customFormat="1" ht="11.25">
      <c r="A69" s="35"/>
      <c r="B69" s="5"/>
      <c r="C69" s="5"/>
      <c r="D69" s="6"/>
      <c r="E69" s="5" t="s">
        <v>21</v>
      </c>
      <c r="F69" s="5"/>
      <c r="G69" s="7"/>
      <c r="H69" s="5"/>
      <c r="I69" s="27"/>
      <c r="J69" s="5"/>
    </row>
    <row r="70" spans="2:10" s="18" customFormat="1" ht="11.25">
      <c r="B70" s="11"/>
      <c r="C70" s="11"/>
      <c r="D70" s="12"/>
      <c r="E70" s="11"/>
      <c r="F70" s="11"/>
      <c r="G70" s="13"/>
      <c r="H70" s="11"/>
      <c r="J70" s="11"/>
    </row>
    <row r="71" spans="2:10" s="18" customFormat="1" ht="11.25">
      <c r="B71" s="11"/>
      <c r="C71" s="11"/>
      <c r="D71" s="12"/>
      <c r="E71" s="11"/>
      <c r="F71" s="11"/>
      <c r="G71" s="13"/>
      <c r="H71" s="11"/>
      <c r="J71" s="11"/>
    </row>
    <row r="72" spans="2:10" s="18" customFormat="1" ht="11.25">
      <c r="B72" s="11"/>
      <c r="C72" s="11"/>
      <c r="D72" s="12"/>
      <c r="E72" s="11"/>
      <c r="F72" s="11"/>
      <c r="G72" s="13"/>
      <c r="H72" s="11"/>
      <c r="J72" s="11"/>
    </row>
  </sheetData>
  <sheetProtection/>
  <mergeCells count="2">
    <mergeCell ref="A1:J1"/>
    <mergeCell ref="A2:J2"/>
  </mergeCells>
  <conditionalFormatting sqref="B11:C11">
    <cfRule type="expression" priority="189" dxfId="0" stopIfTrue="1">
      <formula>B11="County"</formula>
    </cfRule>
  </conditionalFormatting>
  <conditionalFormatting sqref="B9:C9">
    <cfRule type="expression" priority="188" dxfId="0" stopIfTrue="1">
      <formula>B9="WBS #"</formula>
    </cfRule>
  </conditionalFormatting>
  <conditionalFormatting sqref="A10">
    <cfRule type="expression" priority="187" dxfId="0" stopIfTrue="1">
      <formula>A10="RPN #"</formula>
    </cfRule>
  </conditionalFormatting>
  <conditionalFormatting sqref="D10">
    <cfRule type="expression" priority="186" dxfId="0" stopIfTrue="1">
      <formula>D10="LEN"</formula>
    </cfRule>
  </conditionalFormatting>
  <conditionalFormatting sqref="D11">
    <cfRule type="expression" priority="185" dxfId="0" stopIfTrue="1">
      <formula>D11="TIP"</formula>
    </cfRule>
  </conditionalFormatting>
  <conditionalFormatting sqref="E9">
    <cfRule type="expression" priority="184" dxfId="0" stopIfTrue="1">
      <formula>E9="DESC 1"</formula>
    </cfRule>
  </conditionalFormatting>
  <conditionalFormatting sqref="E10">
    <cfRule type="expression" priority="183" dxfId="0" stopIfTrue="1">
      <formula>E10="DESC 2"</formula>
    </cfRule>
  </conditionalFormatting>
  <conditionalFormatting sqref="E11">
    <cfRule type="expression" priority="182" dxfId="0" stopIfTrue="1">
      <formula>E11="DESC 3"</formula>
    </cfRule>
  </conditionalFormatting>
  <conditionalFormatting sqref="G10">
    <cfRule type="expression" priority="181" dxfId="0" stopIfTrue="1">
      <formula>G10=0</formula>
    </cfRule>
  </conditionalFormatting>
  <conditionalFormatting sqref="H9">
    <cfRule type="expression" priority="180" dxfId="0" stopIfTrue="1">
      <formula>H9="AWARDEE NAME 1"</formula>
    </cfRule>
  </conditionalFormatting>
  <conditionalFormatting sqref="H10">
    <cfRule type="expression" priority="179" dxfId="0" stopIfTrue="1">
      <formula>H10="AWARDEE NAME 2"</formula>
    </cfRule>
  </conditionalFormatting>
  <conditionalFormatting sqref="H11">
    <cfRule type="expression" priority="178" dxfId="0" stopIfTrue="1">
      <formula>H11="CITY, STATE"</formula>
    </cfRule>
  </conditionalFormatting>
  <conditionalFormatting sqref="I10">
    <cfRule type="expression" priority="177" dxfId="0" stopIfTrue="1">
      <formula>I10=0</formula>
    </cfRule>
  </conditionalFormatting>
  <conditionalFormatting sqref="J10">
    <cfRule type="expression" priority="176" dxfId="0" stopIfTrue="1">
      <formula>J10&gt;NOW()</formula>
    </cfRule>
  </conditionalFormatting>
  <conditionalFormatting sqref="F9">
    <cfRule type="expression" priority="175" dxfId="0" stopIfTrue="1">
      <formula>F9="?"</formula>
    </cfRule>
  </conditionalFormatting>
  <conditionalFormatting sqref="F11">
    <cfRule type="expression" priority="174" dxfId="0" stopIfTrue="1">
      <formula>F11="?"</formula>
    </cfRule>
  </conditionalFormatting>
  <conditionalFormatting sqref="I53">
    <cfRule type="expression" priority="173" dxfId="0" stopIfTrue="1">
      <formula>I53=0</formula>
    </cfRule>
  </conditionalFormatting>
  <conditionalFormatting sqref="I56">
    <cfRule type="expression" priority="172" dxfId="0" stopIfTrue="1">
      <formula>I56=0</formula>
    </cfRule>
  </conditionalFormatting>
  <conditionalFormatting sqref="I65">
    <cfRule type="expression" priority="170" dxfId="0" stopIfTrue="1">
      <formula>I65=0</formula>
    </cfRule>
  </conditionalFormatting>
  <conditionalFormatting sqref="J53">
    <cfRule type="expression" priority="169" dxfId="0" stopIfTrue="1">
      <formula>J53=0</formula>
    </cfRule>
  </conditionalFormatting>
  <conditionalFormatting sqref="J56">
    <cfRule type="expression" priority="168" dxfId="0" stopIfTrue="1">
      <formula>J56=0</formula>
    </cfRule>
  </conditionalFormatting>
  <conditionalFormatting sqref="J65">
    <cfRule type="expression" priority="166" dxfId="0" stopIfTrue="1">
      <formula>J65=0</formula>
    </cfRule>
  </conditionalFormatting>
  <conditionalFormatting sqref="E52">
    <cfRule type="expression" priority="165" dxfId="0" stopIfTrue="1">
      <formula>E52="FED TYPE 1"</formula>
    </cfRule>
  </conditionalFormatting>
  <conditionalFormatting sqref="E53">
    <cfRule type="expression" priority="164" dxfId="0" stopIfTrue="1">
      <formula>E53="FED TYPE 2"</formula>
    </cfRule>
  </conditionalFormatting>
  <conditionalFormatting sqref="E55">
    <cfRule type="expression" priority="163" dxfId="0" stopIfTrue="1">
      <formula>E55="FED TYPE 1"</formula>
    </cfRule>
  </conditionalFormatting>
  <conditionalFormatting sqref="E56">
    <cfRule type="expression" priority="162" dxfId="0" stopIfTrue="1">
      <formula>E56="FED TYPE 2"</formula>
    </cfRule>
  </conditionalFormatting>
  <conditionalFormatting sqref="J59">
    <cfRule type="expression" priority="159" dxfId="0" stopIfTrue="1">
      <formula>J59=0</formula>
    </cfRule>
  </conditionalFormatting>
  <conditionalFormatting sqref="I59">
    <cfRule type="expression" priority="158" dxfId="0" stopIfTrue="1">
      <formula>I59=0</formula>
    </cfRule>
  </conditionalFormatting>
  <conditionalFormatting sqref="A1:J1">
    <cfRule type="expression" priority="157" dxfId="0" stopIfTrue="1">
      <formula>SEARCH("Template",CELL("filename",A1))&gt;0</formula>
    </cfRule>
  </conditionalFormatting>
  <conditionalFormatting sqref="A2:J2">
    <cfRule type="expression" priority="156" dxfId="0" stopIfTrue="1">
      <formula>A2="LETTING OF "</formula>
    </cfRule>
  </conditionalFormatting>
  <conditionalFormatting sqref="A13">
    <cfRule type="expression" priority="155" dxfId="0" stopIfTrue="1">
      <formula>A13="RPN #"</formula>
    </cfRule>
  </conditionalFormatting>
  <conditionalFormatting sqref="D13">
    <cfRule type="expression" priority="154" dxfId="0" stopIfTrue="1">
      <formula>D13="LEN"</formula>
    </cfRule>
  </conditionalFormatting>
  <conditionalFormatting sqref="D14">
    <cfRule type="expression" priority="153" dxfId="0" stopIfTrue="1">
      <formula>D14="TIP"</formula>
    </cfRule>
  </conditionalFormatting>
  <conditionalFormatting sqref="E12">
    <cfRule type="expression" priority="152" dxfId="0" stopIfTrue="1">
      <formula>E12="DESC 1"</formula>
    </cfRule>
  </conditionalFormatting>
  <conditionalFormatting sqref="E13">
    <cfRule type="expression" priority="151" dxfId="0" stopIfTrue="1">
      <formula>E13="DESC 2"</formula>
    </cfRule>
  </conditionalFormatting>
  <conditionalFormatting sqref="E14">
    <cfRule type="expression" priority="150" dxfId="0" stopIfTrue="1">
      <formula>E14="DESC 3"</formula>
    </cfRule>
  </conditionalFormatting>
  <conditionalFormatting sqref="G13">
    <cfRule type="expression" priority="149" dxfId="0" stopIfTrue="1">
      <formula>G13=0</formula>
    </cfRule>
  </conditionalFormatting>
  <conditionalFormatting sqref="H12">
    <cfRule type="expression" priority="148" dxfId="0" stopIfTrue="1">
      <formula>H12="AWARDEE NAME 1"</formula>
    </cfRule>
  </conditionalFormatting>
  <conditionalFormatting sqref="H13">
    <cfRule type="expression" priority="147" dxfId="0" stopIfTrue="1">
      <formula>H13="AWARDEE NAME 2"</formula>
    </cfRule>
  </conditionalFormatting>
  <conditionalFormatting sqref="H14">
    <cfRule type="expression" priority="146" dxfId="0" stopIfTrue="1">
      <formula>H14="CITY, STATE"</formula>
    </cfRule>
  </conditionalFormatting>
  <conditionalFormatting sqref="I13">
    <cfRule type="expression" priority="145" dxfId="0" stopIfTrue="1">
      <formula>I13=0</formula>
    </cfRule>
  </conditionalFormatting>
  <conditionalFormatting sqref="F12">
    <cfRule type="expression" priority="143" dxfId="0" stopIfTrue="1">
      <formula>F12="?"</formula>
    </cfRule>
  </conditionalFormatting>
  <conditionalFormatting sqref="F14">
    <cfRule type="expression" priority="142" dxfId="0" stopIfTrue="1">
      <formula>F14="?"</formula>
    </cfRule>
  </conditionalFormatting>
  <conditionalFormatting sqref="A16">
    <cfRule type="expression" priority="141" dxfId="0" stopIfTrue="1">
      <formula>A16="RPN #"</formula>
    </cfRule>
  </conditionalFormatting>
  <conditionalFormatting sqref="D16">
    <cfRule type="expression" priority="140" dxfId="0" stopIfTrue="1">
      <formula>D16="LEN"</formula>
    </cfRule>
  </conditionalFormatting>
  <conditionalFormatting sqref="D17">
    <cfRule type="expression" priority="139" dxfId="0" stopIfTrue="1">
      <formula>D17="TIP"</formula>
    </cfRule>
  </conditionalFormatting>
  <conditionalFormatting sqref="E15">
    <cfRule type="expression" priority="138" dxfId="0" stopIfTrue="1">
      <formula>E15="DESC 1"</formula>
    </cfRule>
  </conditionalFormatting>
  <conditionalFormatting sqref="E16">
    <cfRule type="expression" priority="137" dxfId="0" stopIfTrue="1">
      <formula>E16="DESC 2"</formula>
    </cfRule>
  </conditionalFormatting>
  <conditionalFormatting sqref="E17">
    <cfRule type="expression" priority="136" dxfId="0" stopIfTrue="1">
      <formula>E17="DESC 3"</formula>
    </cfRule>
  </conditionalFormatting>
  <conditionalFormatting sqref="G16">
    <cfRule type="expression" priority="135" dxfId="0" stopIfTrue="1">
      <formula>G16=0</formula>
    </cfRule>
  </conditionalFormatting>
  <conditionalFormatting sqref="H15">
    <cfRule type="expression" priority="134" dxfId="0" stopIfTrue="1">
      <formula>H15="AWARDEE NAME 1"</formula>
    </cfRule>
  </conditionalFormatting>
  <conditionalFormatting sqref="H16">
    <cfRule type="expression" priority="133" dxfId="0" stopIfTrue="1">
      <formula>H16="AWARDEE NAME 2"</formula>
    </cfRule>
  </conditionalFormatting>
  <conditionalFormatting sqref="H17">
    <cfRule type="expression" priority="132" dxfId="0" stopIfTrue="1">
      <formula>H17="CITY, STATE"</formula>
    </cfRule>
  </conditionalFormatting>
  <conditionalFormatting sqref="I16">
    <cfRule type="expression" priority="131" dxfId="0" stopIfTrue="1">
      <formula>I16=0</formula>
    </cfRule>
  </conditionalFormatting>
  <conditionalFormatting sqref="J16">
    <cfRule type="expression" priority="130" dxfId="0" stopIfTrue="1">
      <formula>J16&gt;NOW()</formula>
    </cfRule>
  </conditionalFormatting>
  <conditionalFormatting sqref="F15">
    <cfRule type="expression" priority="129" dxfId="0" stopIfTrue="1">
      <formula>F15="?"</formula>
    </cfRule>
  </conditionalFormatting>
  <conditionalFormatting sqref="F17">
    <cfRule type="expression" priority="128" dxfId="0" stopIfTrue="1">
      <formula>F17="?"</formula>
    </cfRule>
  </conditionalFormatting>
  <conditionalFormatting sqref="A19">
    <cfRule type="expression" priority="127" dxfId="0" stopIfTrue="1">
      <formula>A19="RPN #"</formula>
    </cfRule>
  </conditionalFormatting>
  <conditionalFormatting sqref="D19">
    <cfRule type="expression" priority="126" dxfId="0" stopIfTrue="1">
      <formula>D19="LEN"</formula>
    </cfRule>
  </conditionalFormatting>
  <conditionalFormatting sqref="D20">
    <cfRule type="expression" priority="125" dxfId="0" stopIfTrue="1">
      <formula>D20="TIP"</formula>
    </cfRule>
  </conditionalFormatting>
  <conditionalFormatting sqref="E18">
    <cfRule type="expression" priority="124" dxfId="0" stopIfTrue="1">
      <formula>E18="DESC 1"</formula>
    </cfRule>
  </conditionalFormatting>
  <conditionalFormatting sqref="E19">
    <cfRule type="expression" priority="123" dxfId="0" stopIfTrue="1">
      <formula>E19="DESC 2"</formula>
    </cfRule>
  </conditionalFormatting>
  <conditionalFormatting sqref="E20">
    <cfRule type="expression" priority="122" dxfId="0" stopIfTrue="1">
      <formula>E20="DESC 3"</formula>
    </cfRule>
  </conditionalFormatting>
  <conditionalFormatting sqref="G19">
    <cfRule type="expression" priority="121" dxfId="0" stopIfTrue="1">
      <formula>G19=0</formula>
    </cfRule>
  </conditionalFormatting>
  <conditionalFormatting sqref="H18">
    <cfRule type="expression" priority="120" dxfId="0" stopIfTrue="1">
      <formula>H18="AWARDEE NAME 1"</formula>
    </cfRule>
  </conditionalFormatting>
  <conditionalFormatting sqref="H19">
    <cfRule type="expression" priority="119" dxfId="0" stopIfTrue="1">
      <formula>H19="AWARDEE NAME 2"</formula>
    </cfRule>
  </conditionalFormatting>
  <conditionalFormatting sqref="H20">
    <cfRule type="expression" priority="118" dxfId="0" stopIfTrue="1">
      <formula>H20="CITY, STATE"</formula>
    </cfRule>
  </conditionalFormatting>
  <conditionalFormatting sqref="I19">
    <cfRule type="expression" priority="117" dxfId="0" stopIfTrue="1">
      <formula>I19=0</formula>
    </cfRule>
  </conditionalFormatting>
  <conditionalFormatting sqref="J19">
    <cfRule type="expression" priority="116" dxfId="0" stopIfTrue="1">
      <formula>J19&gt;NOW()</formula>
    </cfRule>
  </conditionalFormatting>
  <conditionalFormatting sqref="F18">
    <cfRule type="expression" priority="115" dxfId="0" stopIfTrue="1">
      <formula>F18="?"</formula>
    </cfRule>
  </conditionalFormatting>
  <conditionalFormatting sqref="F20">
    <cfRule type="expression" priority="114" dxfId="0" stopIfTrue="1">
      <formula>F20="?"</formula>
    </cfRule>
  </conditionalFormatting>
  <conditionalFormatting sqref="A22">
    <cfRule type="expression" priority="113" dxfId="0" stopIfTrue="1">
      <formula>A22="RPN #"</formula>
    </cfRule>
  </conditionalFormatting>
  <conditionalFormatting sqref="D22">
    <cfRule type="expression" priority="112" dxfId="0" stopIfTrue="1">
      <formula>D22="LEN"</formula>
    </cfRule>
  </conditionalFormatting>
  <conditionalFormatting sqref="D23">
    <cfRule type="expression" priority="111" dxfId="0" stopIfTrue="1">
      <formula>D23="TIP"</formula>
    </cfRule>
  </conditionalFormatting>
  <conditionalFormatting sqref="E21">
    <cfRule type="expression" priority="110" dxfId="0" stopIfTrue="1">
      <formula>E21="DESC 1"</formula>
    </cfRule>
  </conditionalFormatting>
  <conditionalFormatting sqref="E22">
    <cfRule type="expression" priority="109" dxfId="0" stopIfTrue="1">
      <formula>E22="DESC 2"</formula>
    </cfRule>
  </conditionalFormatting>
  <conditionalFormatting sqref="E23">
    <cfRule type="expression" priority="108" dxfId="0" stopIfTrue="1">
      <formula>E23="DESC 3"</formula>
    </cfRule>
  </conditionalFormatting>
  <conditionalFormatting sqref="G22">
    <cfRule type="expression" priority="107" dxfId="0" stopIfTrue="1">
      <formula>G22=0</formula>
    </cfRule>
  </conditionalFormatting>
  <conditionalFormatting sqref="H21">
    <cfRule type="expression" priority="106" dxfId="0" stopIfTrue="1">
      <formula>H21="AWARDEE NAME 1"</formula>
    </cfRule>
  </conditionalFormatting>
  <conditionalFormatting sqref="H22">
    <cfRule type="expression" priority="105" dxfId="0" stopIfTrue="1">
      <formula>H22="AWARDEE NAME 2"</formula>
    </cfRule>
  </conditionalFormatting>
  <conditionalFormatting sqref="H23">
    <cfRule type="expression" priority="104" dxfId="0" stopIfTrue="1">
      <formula>H23="CITY, STATE"</formula>
    </cfRule>
  </conditionalFormatting>
  <conditionalFormatting sqref="I22">
    <cfRule type="expression" priority="103" dxfId="0" stopIfTrue="1">
      <formula>I22=0</formula>
    </cfRule>
  </conditionalFormatting>
  <conditionalFormatting sqref="J22">
    <cfRule type="expression" priority="102" dxfId="0" stopIfTrue="1">
      <formula>J22&gt;NOW()</formula>
    </cfRule>
  </conditionalFormatting>
  <conditionalFormatting sqref="F21">
    <cfRule type="expression" priority="101" dxfId="0" stopIfTrue="1">
      <formula>F21="?"</formula>
    </cfRule>
  </conditionalFormatting>
  <conditionalFormatting sqref="F23">
    <cfRule type="expression" priority="100" dxfId="0" stopIfTrue="1">
      <formula>F23="?"</formula>
    </cfRule>
  </conditionalFormatting>
  <conditionalFormatting sqref="A25">
    <cfRule type="expression" priority="99" dxfId="0" stopIfTrue="1">
      <formula>A25="RPN #"</formula>
    </cfRule>
  </conditionalFormatting>
  <conditionalFormatting sqref="D25">
    <cfRule type="expression" priority="98" dxfId="0" stopIfTrue="1">
      <formula>D25="LEN"</formula>
    </cfRule>
  </conditionalFormatting>
  <conditionalFormatting sqref="D26">
    <cfRule type="expression" priority="97" dxfId="0" stopIfTrue="1">
      <formula>D26="TIP"</formula>
    </cfRule>
  </conditionalFormatting>
  <conditionalFormatting sqref="E24">
    <cfRule type="expression" priority="96" dxfId="0" stopIfTrue="1">
      <formula>E24="DESC 1"</formula>
    </cfRule>
  </conditionalFormatting>
  <conditionalFormatting sqref="E25">
    <cfRule type="expression" priority="95" dxfId="0" stopIfTrue="1">
      <formula>E25="DESC 2"</formula>
    </cfRule>
  </conditionalFormatting>
  <conditionalFormatting sqref="E26">
    <cfRule type="expression" priority="94" dxfId="0" stopIfTrue="1">
      <formula>E26="DESC 3"</formula>
    </cfRule>
  </conditionalFormatting>
  <conditionalFormatting sqref="G25">
    <cfRule type="expression" priority="93" dxfId="0" stopIfTrue="1">
      <formula>G25=0</formula>
    </cfRule>
  </conditionalFormatting>
  <conditionalFormatting sqref="H24">
    <cfRule type="expression" priority="92" dxfId="0" stopIfTrue="1">
      <formula>H24="AWARDEE NAME 1"</formula>
    </cfRule>
  </conditionalFormatting>
  <conditionalFormatting sqref="H25">
    <cfRule type="expression" priority="91" dxfId="0" stopIfTrue="1">
      <formula>H25="AWARDEE NAME 2"</formula>
    </cfRule>
  </conditionalFormatting>
  <conditionalFormatting sqref="H26">
    <cfRule type="expression" priority="90" dxfId="0" stopIfTrue="1">
      <formula>H26="CITY, STATE"</formula>
    </cfRule>
  </conditionalFormatting>
  <conditionalFormatting sqref="I25">
    <cfRule type="expression" priority="89" dxfId="0" stopIfTrue="1">
      <formula>I25=0</formula>
    </cfRule>
  </conditionalFormatting>
  <conditionalFormatting sqref="J25">
    <cfRule type="expression" priority="88" dxfId="0" stopIfTrue="1">
      <formula>J25&gt;NOW()</formula>
    </cfRule>
  </conditionalFormatting>
  <conditionalFormatting sqref="F24">
    <cfRule type="expression" priority="87" dxfId="0" stopIfTrue="1">
      <formula>F24="?"</formula>
    </cfRule>
  </conditionalFormatting>
  <conditionalFormatting sqref="F26">
    <cfRule type="expression" priority="86" dxfId="0" stopIfTrue="1">
      <formula>F26="?"</formula>
    </cfRule>
  </conditionalFormatting>
  <conditionalFormatting sqref="A28">
    <cfRule type="expression" priority="85" dxfId="0" stopIfTrue="1">
      <formula>A28="RPN #"</formula>
    </cfRule>
  </conditionalFormatting>
  <conditionalFormatting sqref="D28">
    <cfRule type="expression" priority="84" dxfId="0" stopIfTrue="1">
      <formula>D28="LEN"</formula>
    </cfRule>
  </conditionalFormatting>
  <conditionalFormatting sqref="D29">
    <cfRule type="expression" priority="83" dxfId="0" stopIfTrue="1">
      <formula>D29="TIP"</formula>
    </cfRule>
  </conditionalFormatting>
  <conditionalFormatting sqref="E27">
    <cfRule type="expression" priority="82" dxfId="0" stopIfTrue="1">
      <formula>E27="DESC 1"</formula>
    </cfRule>
  </conditionalFormatting>
  <conditionalFormatting sqref="E28">
    <cfRule type="expression" priority="81" dxfId="0" stopIfTrue="1">
      <formula>E28="DESC 2"</formula>
    </cfRule>
  </conditionalFormatting>
  <conditionalFormatting sqref="E29">
    <cfRule type="expression" priority="80" dxfId="0" stopIfTrue="1">
      <formula>E29="DESC 3"</formula>
    </cfRule>
  </conditionalFormatting>
  <conditionalFormatting sqref="G28">
    <cfRule type="expression" priority="79" dxfId="0" stopIfTrue="1">
      <formula>G28=0</formula>
    </cfRule>
  </conditionalFormatting>
  <conditionalFormatting sqref="H27">
    <cfRule type="expression" priority="78" dxfId="0" stopIfTrue="1">
      <formula>H27="AWARDEE NAME 1"</formula>
    </cfRule>
  </conditionalFormatting>
  <conditionalFormatting sqref="H28">
    <cfRule type="expression" priority="77" dxfId="0" stopIfTrue="1">
      <formula>H28="AWARDEE NAME 2"</formula>
    </cfRule>
  </conditionalFormatting>
  <conditionalFormatting sqref="H29">
    <cfRule type="expression" priority="76" dxfId="0" stopIfTrue="1">
      <formula>H29="CITY, STATE"</formula>
    </cfRule>
  </conditionalFormatting>
  <conditionalFormatting sqref="I28">
    <cfRule type="expression" priority="75" dxfId="0" stopIfTrue="1">
      <formula>I28=0</formula>
    </cfRule>
  </conditionalFormatting>
  <conditionalFormatting sqref="J28">
    <cfRule type="expression" priority="74" dxfId="0" stopIfTrue="1">
      <formula>J28&gt;NOW()</formula>
    </cfRule>
  </conditionalFormatting>
  <conditionalFormatting sqref="F27">
    <cfRule type="expression" priority="73" dxfId="0" stopIfTrue="1">
      <formula>F27="?"</formula>
    </cfRule>
  </conditionalFormatting>
  <conditionalFormatting sqref="F29">
    <cfRule type="expression" priority="72" dxfId="0" stopIfTrue="1">
      <formula>F29="?"</formula>
    </cfRule>
  </conditionalFormatting>
  <conditionalFormatting sqref="A31">
    <cfRule type="expression" priority="71" dxfId="0" stopIfTrue="1">
      <formula>A31="RPN #"</formula>
    </cfRule>
  </conditionalFormatting>
  <conditionalFormatting sqref="D31">
    <cfRule type="expression" priority="70" dxfId="0" stopIfTrue="1">
      <formula>D31="LEN"</formula>
    </cfRule>
  </conditionalFormatting>
  <conditionalFormatting sqref="D32">
    <cfRule type="expression" priority="69" dxfId="0" stopIfTrue="1">
      <formula>D32="TIP"</formula>
    </cfRule>
  </conditionalFormatting>
  <conditionalFormatting sqref="E30">
    <cfRule type="expression" priority="68" dxfId="0" stopIfTrue="1">
      <formula>E30="DESC 1"</formula>
    </cfRule>
  </conditionalFormatting>
  <conditionalFormatting sqref="E31">
    <cfRule type="expression" priority="67" dxfId="0" stopIfTrue="1">
      <formula>E31="DESC 2"</formula>
    </cfRule>
  </conditionalFormatting>
  <conditionalFormatting sqref="E32">
    <cfRule type="expression" priority="66" dxfId="0" stopIfTrue="1">
      <formula>E32="DESC 3"</formula>
    </cfRule>
  </conditionalFormatting>
  <conditionalFormatting sqref="G31">
    <cfRule type="expression" priority="65" dxfId="0" stopIfTrue="1">
      <formula>G31=0</formula>
    </cfRule>
  </conditionalFormatting>
  <conditionalFormatting sqref="H30">
    <cfRule type="expression" priority="64" dxfId="0" stopIfTrue="1">
      <formula>H30="AWARDEE NAME 1"</formula>
    </cfRule>
  </conditionalFormatting>
  <conditionalFormatting sqref="H31">
    <cfRule type="expression" priority="63" dxfId="0" stopIfTrue="1">
      <formula>H31="AWARDEE NAME 2"</formula>
    </cfRule>
  </conditionalFormatting>
  <conditionalFormatting sqref="H32">
    <cfRule type="expression" priority="62" dxfId="0" stopIfTrue="1">
      <formula>H32="CITY, STATE"</formula>
    </cfRule>
  </conditionalFormatting>
  <conditionalFormatting sqref="I31">
    <cfRule type="expression" priority="61" dxfId="0" stopIfTrue="1">
      <formula>I31=0</formula>
    </cfRule>
  </conditionalFormatting>
  <conditionalFormatting sqref="J31">
    <cfRule type="expression" priority="60" dxfId="0" stopIfTrue="1">
      <formula>J31&gt;NOW()</formula>
    </cfRule>
  </conditionalFormatting>
  <conditionalFormatting sqref="F30">
    <cfRule type="expression" priority="59" dxfId="0" stopIfTrue="1">
      <formula>F30="?"</formula>
    </cfRule>
  </conditionalFormatting>
  <conditionalFormatting sqref="F32">
    <cfRule type="expression" priority="58" dxfId="0" stopIfTrue="1">
      <formula>F32="?"</formula>
    </cfRule>
  </conditionalFormatting>
  <conditionalFormatting sqref="A34 A37 A40 A43">
    <cfRule type="expression" priority="57" dxfId="0" stopIfTrue="1">
      <formula>A34="RPN #"</formula>
    </cfRule>
  </conditionalFormatting>
  <conditionalFormatting sqref="D34 D37 D40 D43">
    <cfRule type="expression" priority="56" dxfId="0" stopIfTrue="1">
      <formula>D34="LEN"</formula>
    </cfRule>
  </conditionalFormatting>
  <conditionalFormatting sqref="D35 D38 D41 D44">
    <cfRule type="expression" priority="55" dxfId="0" stopIfTrue="1">
      <formula>D35="TIP"</formula>
    </cfRule>
  </conditionalFormatting>
  <conditionalFormatting sqref="E33 E36 E39 E42">
    <cfRule type="expression" priority="54" dxfId="0" stopIfTrue="1">
      <formula>E33="DESC 1"</formula>
    </cfRule>
  </conditionalFormatting>
  <conditionalFormatting sqref="E34 E37 E40 E43">
    <cfRule type="expression" priority="53" dxfId="0" stopIfTrue="1">
      <formula>E34="DESC 2"</formula>
    </cfRule>
  </conditionalFormatting>
  <conditionalFormatting sqref="E35 E38 E41 E44">
    <cfRule type="expression" priority="52" dxfId="0" stopIfTrue="1">
      <formula>E35="DESC 3"</formula>
    </cfRule>
  </conditionalFormatting>
  <conditionalFormatting sqref="G34 G37 G40 G43">
    <cfRule type="expression" priority="51" dxfId="0" stopIfTrue="1">
      <formula>G34=0</formula>
    </cfRule>
  </conditionalFormatting>
  <conditionalFormatting sqref="H33 H36 H39 H42">
    <cfRule type="expression" priority="50" dxfId="0" stopIfTrue="1">
      <formula>H33="AWARDEE NAME 1"</formula>
    </cfRule>
  </conditionalFormatting>
  <conditionalFormatting sqref="H34 H37 H40 H43">
    <cfRule type="expression" priority="49" dxfId="0" stopIfTrue="1">
      <formula>H34="AWARDEE NAME 2"</formula>
    </cfRule>
  </conditionalFormatting>
  <conditionalFormatting sqref="H35 H38 H41 H44">
    <cfRule type="expression" priority="48" dxfId="0" stopIfTrue="1">
      <formula>H35="CITY, STATE"</formula>
    </cfRule>
  </conditionalFormatting>
  <conditionalFormatting sqref="I34 I37 I40 I43">
    <cfRule type="expression" priority="47" dxfId="0" stopIfTrue="1">
      <formula>I34=0</formula>
    </cfRule>
  </conditionalFormatting>
  <conditionalFormatting sqref="J34 J37 J40 J43">
    <cfRule type="expression" priority="46" dxfId="0" stopIfTrue="1">
      <formula>J34&gt;NOW()</formula>
    </cfRule>
  </conditionalFormatting>
  <conditionalFormatting sqref="F33 F36 F39 F42">
    <cfRule type="expression" priority="45" dxfId="0" stopIfTrue="1">
      <formula>F33="?"</formula>
    </cfRule>
  </conditionalFormatting>
  <conditionalFormatting sqref="F35 F38 F41 F44">
    <cfRule type="expression" priority="44" dxfId="0" stopIfTrue="1">
      <formula>F35="?"</formula>
    </cfRule>
  </conditionalFormatting>
  <conditionalFormatting sqref="A46">
    <cfRule type="expression" priority="43" dxfId="0" stopIfTrue="1">
      <formula>A46="RPN #"</formula>
    </cfRule>
  </conditionalFormatting>
  <conditionalFormatting sqref="D46">
    <cfRule type="expression" priority="42" dxfId="0" stopIfTrue="1">
      <formula>D46="LEN"</formula>
    </cfRule>
  </conditionalFormatting>
  <conditionalFormatting sqref="D47">
    <cfRule type="expression" priority="41" dxfId="0" stopIfTrue="1">
      <formula>D47="TIP"</formula>
    </cfRule>
  </conditionalFormatting>
  <conditionalFormatting sqref="E45">
    <cfRule type="expression" priority="40" dxfId="0" stopIfTrue="1">
      <formula>E45="DESC 1"</formula>
    </cfRule>
  </conditionalFormatting>
  <conditionalFormatting sqref="E46">
    <cfRule type="expression" priority="39" dxfId="0" stopIfTrue="1">
      <formula>E46="DESC 2"</formula>
    </cfRule>
  </conditionalFormatting>
  <conditionalFormatting sqref="E47">
    <cfRule type="expression" priority="38" dxfId="0" stopIfTrue="1">
      <formula>E47="DESC 3"</formula>
    </cfRule>
  </conditionalFormatting>
  <conditionalFormatting sqref="G46">
    <cfRule type="expression" priority="37" dxfId="0" stopIfTrue="1">
      <formula>G46=0</formula>
    </cfRule>
  </conditionalFormatting>
  <conditionalFormatting sqref="H45">
    <cfRule type="expression" priority="36" dxfId="0" stopIfTrue="1">
      <formula>H45="AWARDEE NAME 1"</formula>
    </cfRule>
  </conditionalFormatting>
  <conditionalFormatting sqref="H46">
    <cfRule type="expression" priority="35" dxfId="0" stopIfTrue="1">
      <formula>H46="AWARDEE NAME 2"</formula>
    </cfRule>
  </conditionalFormatting>
  <conditionalFormatting sqref="H47">
    <cfRule type="expression" priority="34" dxfId="0" stopIfTrue="1">
      <formula>H47="CITY, STATE"</formula>
    </cfRule>
  </conditionalFormatting>
  <conditionalFormatting sqref="I46">
    <cfRule type="expression" priority="33" dxfId="0" stopIfTrue="1">
      <formula>I46=0</formula>
    </cfRule>
  </conditionalFormatting>
  <conditionalFormatting sqref="J46">
    <cfRule type="expression" priority="32" dxfId="0" stopIfTrue="1">
      <formula>J46&gt;NOW()</formula>
    </cfRule>
  </conditionalFormatting>
  <conditionalFormatting sqref="F45">
    <cfRule type="expression" priority="31" dxfId="0" stopIfTrue="1">
      <formula>F45="?"</formula>
    </cfRule>
  </conditionalFormatting>
  <conditionalFormatting sqref="F47">
    <cfRule type="expression" priority="30" dxfId="0" stopIfTrue="1">
      <formula>F47="?"</formula>
    </cfRule>
  </conditionalFormatting>
  <conditionalFormatting sqref="B53:C53">
    <cfRule type="expression" priority="29" dxfId="0" stopIfTrue="1">
      <formula>B53="FED CODE"</formula>
    </cfRule>
  </conditionalFormatting>
  <conditionalFormatting sqref="B56">
    <cfRule type="expression" priority="28" dxfId="0" stopIfTrue="1">
      <formula>B56="FED CODE"</formula>
    </cfRule>
  </conditionalFormatting>
  <conditionalFormatting sqref="B10">
    <cfRule type="expression" priority="26" dxfId="0" stopIfTrue="1">
      <formula>B10="FA #"</formula>
    </cfRule>
  </conditionalFormatting>
  <conditionalFormatting sqref="B14:C14 B17:C17 B20:C20 B23:C23 B26:C26 B29:C29 B32:C32 B35:C35 B38:C38 B41:C41 B44:C44 B47:C47">
    <cfRule type="expression" priority="25" dxfId="0" stopIfTrue="1">
      <formula>B14="County"</formula>
    </cfRule>
  </conditionalFormatting>
  <conditionalFormatting sqref="B12:C12 B15:C15 B18:C18 B21:C21 B24:C24 B27:C27 B30:C30 B33:C33 B36:C36 B39:C39 B42:C42 B45:C45">
    <cfRule type="expression" priority="24" dxfId="0" stopIfTrue="1">
      <formula>B12="WBS #"</formula>
    </cfRule>
  </conditionalFormatting>
  <conditionalFormatting sqref="B13 B16 B19 B22 B25 B28 B31 B34 B37 B40 B43 B46">
    <cfRule type="expression" priority="23" dxfId="0" stopIfTrue="1">
      <formula>B13="FA #"</formula>
    </cfRule>
  </conditionalFormatting>
  <conditionalFormatting sqref="C56">
    <cfRule type="expression" priority="22" dxfId="0" stopIfTrue="1">
      <formula>C56="FED CODE"</formula>
    </cfRule>
  </conditionalFormatting>
  <conditionalFormatting sqref="C46">
    <cfRule type="expression" priority="14" dxfId="0" stopIfTrue="1">
      <formula>C46="FED CODE"</formula>
    </cfRule>
  </conditionalFormatting>
  <conditionalFormatting sqref="C43">
    <cfRule type="expression" priority="13" dxfId="0" stopIfTrue="1">
      <formula>C43="FED CODE"</formula>
    </cfRule>
  </conditionalFormatting>
  <conditionalFormatting sqref="C40">
    <cfRule type="expression" priority="12" dxfId="0" stopIfTrue="1">
      <formula>C40="FED CODE"</formula>
    </cfRule>
  </conditionalFormatting>
  <conditionalFormatting sqref="C37">
    <cfRule type="expression" priority="11" dxfId="0" stopIfTrue="1">
      <formula>C37="FED CODE"</formula>
    </cfRule>
  </conditionalFormatting>
  <conditionalFormatting sqref="C34">
    <cfRule type="expression" priority="10" dxfId="0" stopIfTrue="1">
      <formula>C34="FED CODE"</formula>
    </cfRule>
  </conditionalFormatting>
  <conditionalFormatting sqref="C31">
    <cfRule type="expression" priority="9" dxfId="0" stopIfTrue="1">
      <formula>C31="FED CODE"</formula>
    </cfRule>
  </conditionalFormatting>
  <conditionalFormatting sqref="C28">
    <cfRule type="expression" priority="8" dxfId="0" stopIfTrue="1">
      <formula>C28="FED CODE"</formula>
    </cfRule>
  </conditionalFormatting>
  <conditionalFormatting sqref="C25">
    <cfRule type="expression" priority="7" dxfId="0" stopIfTrue="1">
      <formula>C25="FED CODE"</formula>
    </cfRule>
  </conditionalFormatting>
  <conditionalFormatting sqref="C22">
    <cfRule type="expression" priority="6" dxfId="0" stopIfTrue="1">
      <formula>C22="FED CODE"</formula>
    </cfRule>
  </conditionalFormatting>
  <conditionalFormatting sqref="C19">
    <cfRule type="expression" priority="5" dxfId="0" stopIfTrue="1">
      <formula>C19="FED CODE"</formula>
    </cfRule>
  </conditionalFormatting>
  <conditionalFormatting sqref="C16">
    <cfRule type="expression" priority="4" dxfId="0" stopIfTrue="1">
      <formula>C16="FED CODE"</formula>
    </cfRule>
  </conditionalFormatting>
  <conditionalFormatting sqref="C10">
    <cfRule type="expression" priority="3" dxfId="0" stopIfTrue="1">
      <formula>C10="FED CODE"</formula>
    </cfRule>
  </conditionalFormatting>
  <conditionalFormatting sqref="C13">
    <cfRule type="expression" priority="2" dxfId="0" stopIfTrue="1">
      <formula>C13="FED CODE"</formula>
    </cfRule>
  </conditionalFormatting>
  <conditionalFormatting sqref="J13">
    <cfRule type="expression" priority="1" dxfId="0" stopIfTrue="1">
      <formula>J13&gt;NOW()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239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245</v>
      </c>
      <c r="C9" s="78"/>
      <c r="D9" s="16"/>
      <c r="E9" s="2"/>
      <c r="F9" s="2" t="s">
        <v>9</v>
      </c>
      <c r="G9" s="49"/>
      <c r="H9" s="2" t="s">
        <v>233</v>
      </c>
      <c r="I9" s="46"/>
      <c r="J9" s="2"/>
    </row>
    <row r="10" spans="1:10" s="18" customFormat="1" ht="11.25">
      <c r="A10" s="3"/>
      <c r="B10" s="3"/>
      <c r="C10" s="64"/>
      <c r="D10" s="9" t="s">
        <v>227</v>
      </c>
      <c r="E10" s="3"/>
      <c r="F10" s="3"/>
      <c r="G10" s="50"/>
      <c r="H10" s="3"/>
      <c r="I10" s="50"/>
      <c r="J10" s="53"/>
    </row>
    <row r="11" spans="1:10" s="18" customFormat="1" ht="11.25">
      <c r="A11" s="3">
        <v>14</v>
      </c>
      <c r="B11" s="3"/>
      <c r="C11" s="68"/>
      <c r="D11" s="9" t="s">
        <v>228</v>
      </c>
      <c r="E11" s="3" t="s">
        <v>240</v>
      </c>
      <c r="F11" s="3"/>
      <c r="G11" s="50">
        <v>7500371.97</v>
      </c>
      <c r="H11" s="3"/>
      <c r="I11" s="50">
        <v>5068921.2</v>
      </c>
      <c r="J11" s="53">
        <v>44644</v>
      </c>
    </row>
    <row r="12" spans="1:10" s="18" customFormat="1" ht="11.25">
      <c r="A12" s="3"/>
      <c r="B12" s="3"/>
      <c r="C12" s="68"/>
      <c r="D12" s="9" t="s">
        <v>229</v>
      </c>
      <c r="E12" s="3"/>
      <c r="F12" s="3"/>
      <c r="G12" s="50"/>
      <c r="H12" s="3"/>
      <c r="I12" s="50"/>
      <c r="J12" s="53"/>
    </row>
    <row r="13" spans="1:10" s="18" customFormat="1" ht="11.25">
      <c r="A13" s="3"/>
      <c r="B13" s="3"/>
      <c r="C13" s="68"/>
      <c r="D13" s="9" t="s">
        <v>230</v>
      </c>
      <c r="E13" s="3"/>
      <c r="F13" s="3"/>
      <c r="G13" s="50"/>
      <c r="H13" s="3"/>
      <c r="I13" s="50"/>
      <c r="J13" s="53"/>
    </row>
    <row r="14" spans="1:10" s="18" customFormat="1" ht="11.25">
      <c r="A14" s="4"/>
      <c r="B14" s="4" t="s">
        <v>226</v>
      </c>
      <c r="C14" s="5"/>
      <c r="D14" s="6" t="s">
        <v>231</v>
      </c>
      <c r="E14" s="4"/>
      <c r="F14" s="4" t="s">
        <v>17</v>
      </c>
      <c r="G14" s="51"/>
      <c r="H14" s="4" t="s">
        <v>234</v>
      </c>
      <c r="I14" s="47"/>
      <c r="J14" s="57"/>
    </row>
    <row r="15" spans="2:10" s="18" customFormat="1" ht="11.25">
      <c r="B15" s="11"/>
      <c r="C15" s="11"/>
      <c r="D15" s="12"/>
      <c r="E15" s="11"/>
      <c r="F15" s="11"/>
      <c r="G15" s="30"/>
      <c r="H15" s="11"/>
      <c r="I15" s="62"/>
      <c r="J15" s="11"/>
    </row>
    <row r="16" spans="1:10" s="18" customFormat="1" ht="12.75">
      <c r="A16" s="48" t="str">
        <f>"NUMBER OF PROJECTS AWARDED THIS LETTING = "&amp;J23</f>
        <v>NUMBER OF PROJECTS AWARDED THIS LETTING = 1</v>
      </c>
      <c r="B16" s="48"/>
      <c r="C16" s="48"/>
      <c r="D16" s="59"/>
      <c r="E16" s="48"/>
      <c r="F16" s="48"/>
      <c r="G16" s="60"/>
      <c r="H16" s="48"/>
      <c r="I16" s="61"/>
      <c r="J16" s="48"/>
    </row>
    <row r="17" spans="1:10" s="18" customFormat="1" ht="12.75">
      <c r="A17" s="48" t="str">
        <f>"NUMBER OF PROJECTS AWARDED THIS YEAR TO DATE = "&amp;J29</f>
        <v>NUMBER OF PROJECTS AWARDED THIS YEAR TO DATE = 34</v>
      </c>
      <c r="B17" s="48"/>
      <c r="C17" s="48"/>
      <c r="D17" s="59"/>
      <c r="E17" s="48"/>
      <c r="F17" s="48"/>
      <c r="G17" s="60"/>
      <c r="H17" s="48"/>
      <c r="I17" s="61"/>
      <c r="J17" s="48"/>
    </row>
    <row r="18" spans="1:10" s="18" customFormat="1" ht="12.75">
      <c r="A18" s="1"/>
      <c r="B18" s="14"/>
      <c r="C18" s="14"/>
      <c r="D18" s="36"/>
      <c r="E18" s="14"/>
      <c r="F18" s="14"/>
      <c r="G18" s="41"/>
      <c r="H18" s="14"/>
      <c r="I18" s="42"/>
      <c r="J18" s="14"/>
    </row>
    <row r="19" spans="1:10" s="18" customFormat="1" ht="11.25">
      <c r="A19" s="31"/>
      <c r="B19" s="63"/>
      <c r="C19" s="67"/>
      <c r="D19" s="56"/>
      <c r="E19" s="15" t="s">
        <v>4</v>
      </c>
      <c r="F19" s="2"/>
      <c r="G19" s="17"/>
      <c r="H19" s="15"/>
      <c r="I19" s="29"/>
      <c r="J19" s="15"/>
    </row>
    <row r="20" spans="1:10" ht="12.75">
      <c r="A20" s="3"/>
      <c r="B20" s="64"/>
      <c r="C20" s="68"/>
      <c r="D20" s="55"/>
      <c r="E20" s="8" t="s">
        <v>18</v>
      </c>
      <c r="F20" s="3"/>
      <c r="G20" s="10"/>
      <c r="H20" s="8"/>
      <c r="I20" s="50">
        <f>I11</f>
        <v>5068921.2</v>
      </c>
      <c r="J20" s="72">
        <v>1</v>
      </c>
    </row>
    <row r="21" spans="1:12" s="58" customFormat="1" ht="12.75">
      <c r="A21" s="35"/>
      <c r="B21" s="65"/>
      <c r="C21" s="69"/>
      <c r="D21" s="54"/>
      <c r="E21" s="5" t="s">
        <v>19</v>
      </c>
      <c r="F21" s="4"/>
      <c r="G21" s="7"/>
      <c r="H21" s="5"/>
      <c r="I21" s="27"/>
      <c r="J21" s="5"/>
      <c r="L21" s="18"/>
    </row>
    <row r="22" spans="1:10" s="18" customFormat="1" ht="11.25">
      <c r="A22" s="70"/>
      <c r="B22" s="68"/>
      <c r="C22" s="68"/>
      <c r="D22" s="55"/>
      <c r="E22" s="8"/>
      <c r="F22" s="8"/>
      <c r="G22" s="10"/>
      <c r="H22" s="8"/>
      <c r="I22" s="29"/>
      <c r="J22" s="15"/>
    </row>
    <row r="23" spans="1:10" s="18" customFormat="1" ht="11.25">
      <c r="A23" s="70"/>
      <c r="B23" s="68"/>
      <c r="C23" s="68"/>
      <c r="D23" s="55"/>
      <c r="E23" s="8" t="s">
        <v>6</v>
      </c>
      <c r="F23" s="8"/>
      <c r="G23" s="10"/>
      <c r="H23" s="8"/>
      <c r="I23" s="28">
        <f>SUM(I19:I20)</f>
        <v>5068921.2</v>
      </c>
      <c r="J23" s="8">
        <f>SUM(J19:J22)</f>
        <v>1</v>
      </c>
    </row>
    <row r="24" spans="1:10" s="18" customFormat="1" ht="11.25">
      <c r="A24" s="70"/>
      <c r="B24" s="68"/>
      <c r="C24" s="68"/>
      <c r="D24" s="55"/>
      <c r="E24" s="8"/>
      <c r="F24" s="8"/>
      <c r="G24" s="10"/>
      <c r="H24" s="8"/>
      <c r="I24" s="27"/>
      <c r="J24" s="5"/>
    </row>
    <row r="25" spans="1:10" s="18" customFormat="1" ht="11.25">
      <c r="A25" s="31"/>
      <c r="B25" s="15"/>
      <c r="C25" s="15"/>
      <c r="D25" s="16"/>
      <c r="E25" s="15"/>
      <c r="F25" s="15"/>
      <c r="G25" s="17"/>
      <c r="H25" s="15"/>
      <c r="I25" s="28"/>
      <c r="J25" s="28"/>
    </row>
    <row r="26" spans="1:10" s="18" customFormat="1" ht="11.25">
      <c r="A26" s="3"/>
      <c r="B26" s="8"/>
      <c r="C26" s="8"/>
      <c r="D26" s="9"/>
      <c r="E26" s="8" t="s">
        <v>25</v>
      </c>
      <c r="F26" s="8"/>
      <c r="G26" s="10"/>
      <c r="H26" s="8"/>
      <c r="I26" s="50">
        <f>'MARCH 15, 2022'!I68</f>
        <v>443165628.28999996</v>
      </c>
      <c r="J26" s="72">
        <f>'MARCH 15, 2022'!J68</f>
        <v>33</v>
      </c>
    </row>
    <row r="27" spans="1:10" s="18" customFormat="1" ht="11.25">
      <c r="A27" s="35"/>
      <c r="B27" s="5"/>
      <c r="C27" s="5"/>
      <c r="D27" s="6"/>
      <c r="E27" s="5"/>
      <c r="F27" s="5"/>
      <c r="G27" s="7"/>
      <c r="H27" s="5"/>
      <c r="I27" s="28"/>
      <c r="J27" s="28"/>
    </row>
    <row r="28" spans="1:10" s="18" customFormat="1" ht="11.25">
      <c r="A28" s="31"/>
      <c r="B28" s="15"/>
      <c r="C28" s="15"/>
      <c r="D28" s="16"/>
      <c r="E28" s="15" t="s">
        <v>6</v>
      </c>
      <c r="F28" s="15"/>
      <c r="G28" s="17"/>
      <c r="H28" s="15"/>
      <c r="I28" s="29"/>
      <c r="J28" s="15"/>
    </row>
    <row r="29" spans="1:10" s="18" customFormat="1" ht="11.25">
      <c r="A29" s="3"/>
      <c r="B29" s="8"/>
      <c r="C29" s="8"/>
      <c r="D29" s="9"/>
      <c r="E29" s="8" t="s">
        <v>20</v>
      </c>
      <c r="F29" s="8"/>
      <c r="G29" s="10"/>
      <c r="H29" s="8"/>
      <c r="I29" s="28">
        <f>SUM(I23,I26)</f>
        <v>448234549.48999995</v>
      </c>
      <c r="J29" s="8">
        <f>SUM(J23,J26)</f>
        <v>34</v>
      </c>
    </row>
    <row r="30" spans="1:10" s="18" customFormat="1" ht="11.25">
      <c r="A30" s="35"/>
      <c r="B30" s="5"/>
      <c r="C30" s="5"/>
      <c r="D30" s="6"/>
      <c r="E30" s="5" t="s">
        <v>21</v>
      </c>
      <c r="F30" s="5"/>
      <c r="G30" s="7"/>
      <c r="H30" s="5"/>
      <c r="I30" s="27"/>
      <c r="J30" s="5"/>
    </row>
    <row r="31" spans="2:10" s="18" customFormat="1" ht="11.25">
      <c r="B31" s="11"/>
      <c r="C31" s="11"/>
      <c r="D31" s="12"/>
      <c r="E31" s="11"/>
      <c r="F31" s="11"/>
      <c r="G31" s="13"/>
      <c r="H31" s="11"/>
      <c r="J31" s="11"/>
    </row>
    <row r="32" spans="2:10" s="18" customFormat="1" ht="11.25">
      <c r="B32" s="11"/>
      <c r="C32" s="11"/>
      <c r="D32" s="12"/>
      <c r="E32" s="11"/>
      <c r="F32" s="11"/>
      <c r="G32" s="13"/>
      <c r="H32" s="11"/>
      <c r="J32" s="11"/>
    </row>
    <row r="33" spans="2:10" s="18" customFormat="1" ht="11.25">
      <c r="B33" s="11"/>
      <c r="C33" s="11"/>
      <c r="D33" s="12"/>
      <c r="E33" s="11"/>
      <c r="F33" s="11"/>
      <c r="G33" s="13"/>
      <c r="H33" s="11"/>
      <c r="J33" s="11"/>
    </row>
  </sheetData>
  <sheetProtection/>
  <mergeCells count="2">
    <mergeCell ref="A1:J1"/>
    <mergeCell ref="A2:J2"/>
  </mergeCells>
  <conditionalFormatting sqref="B14:C14">
    <cfRule type="expression" priority="188" dxfId="0" stopIfTrue="1">
      <formula>B14="County"</formula>
    </cfRule>
  </conditionalFormatting>
  <conditionalFormatting sqref="B9:C9">
    <cfRule type="expression" priority="187" dxfId="0" stopIfTrue="1">
      <formula>B9="WBS #"</formula>
    </cfRule>
  </conditionalFormatting>
  <conditionalFormatting sqref="A10:A13">
    <cfRule type="expression" priority="186" dxfId="0" stopIfTrue="1">
      <formula>A10="RPN #"</formula>
    </cfRule>
  </conditionalFormatting>
  <conditionalFormatting sqref="D10:D13">
    <cfRule type="expression" priority="185" dxfId="0" stopIfTrue="1">
      <formula>D10="LEN"</formula>
    </cfRule>
  </conditionalFormatting>
  <conditionalFormatting sqref="D14">
    <cfRule type="expression" priority="184" dxfId="0" stopIfTrue="1">
      <formula>D14="TIP"</formula>
    </cfRule>
  </conditionalFormatting>
  <conditionalFormatting sqref="E9">
    <cfRule type="expression" priority="183" dxfId="0" stopIfTrue="1">
      <formula>E9="DESC 1"</formula>
    </cfRule>
  </conditionalFormatting>
  <conditionalFormatting sqref="E10:E13">
    <cfRule type="expression" priority="182" dxfId="0" stopIfTrue="1">
      <formula>E10="DESC 2"</formula>
    </cfRule>
  </conditionalFormatting>
  <conditionalFormatting sqref="E14">
    <cfRule type="expression" priority="181" dxfId="0" stopIfTrue="1">
      <formula>E14="DESC 3"</formula>
    </cfRule>
  </conditionalFormatting>
  <conditionalFormatting sqref="G11">
    <cfRule type="expression" priority="180" dxfId="0" stopIfTrue="1">
      <formula>G11=0</formula>
    </cfRule>
  </conditionalFormatting>
  <conditionalFormatting sqref="H9">
    <cfRule type="expression" priority="179" dxfId="0" stopIfTrue="1">
      <formula>H9="AWARDEE NAME 1"</formula>
    </cfRule>
  </conditionalFormatting>
  <conditionalFormatting sqref="H10:H13">
    <cfRule type="expression" priority="178" dxfId="0" stopIfTrue="1">
      <formula>H10="AWARDEE NAME 2"</formula>
    </cfRule>
  </conditionalFormatting>
  <conditionalFormatting sqref="H14">
    <cfRule type="expression" priority="177" dxfId="0" stopIfTrue="1">
      <formula>H14="CITY, STATE"</formula>
    </cfRule>
  </conditionalFormatting>
  <conditionalFormatting sqref="I11">
    <cfRule type="expression" priority="176" dxfId="0" stopIfTrue="1">
      <formula>I11=0</formula>
    </cfRule>
  </conditionalFormatting>
  <conditionalFormatting sqref="J10:J13">
    <cfRule type="expression" priority="175" dxfId="0" stopIfTrue="1">
      <formula>J10&gt;NOW()</formula>
    </cfRule>
  </conditionalFormatting>
  <conditionalFormatting sqref="F9">
    <cfRule type="expression" priority="174" dxfId="0" stopIfTrue="1">
      <formula>F9="?"</formula>
    </cfRule>
  </conditionalFormatting>
  <conditionalFormatting sqref="F14">
    <cfRule type="expression" priority="173" dxfId="0" stopIfTrue="1">
      <formula>F14="?"</formula>
    </cfRule>
  </conditionalFormatting>
  <conditionalFormatting sqref="I26">
    <cfRule type="expression" priority="169" dxfId="0" stopIfTrue="1">
      <formula>I26=0</formula>
    </cfRule>
  </conditionalFormatting>
  <conditionalFormatting sqref="J26">
    <cfRule type="expression" priority="165" dxfId="0" stopIfTrue="1">
      <formula>J26=0</formula>
    </cfRule>
  </conditionalFormatting>
  <conditionalFormatting sqref="J20">
    <cfRule type="expression" priority="158" dxfId="0" stopIfTrue="1">
      <formula>J20=0</formula>
    </cfRule>
  </conditionalFormatting>
  <conditionalFormatting sqref="I20">
    <cfRule type="expression" priority="157" dxfId="0" stopIfTrue="1">
      <formula>I20=0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B10:B13">
    <cfRule type="expression" priority="25" dxfId="0" stopIfTrue="1">
      <formula>B10="FA #"</formula>
    </cfRule>
  </conditionalFormatting>
  <conditionalFormatting sqref="C10:C13">
    <cfRule type="expression" priority="2" dxfId="0" stopIfTrue="1">
      <formula>C10="FED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9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286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246</v>
      </c>
      <c r="C9" s="78"/>
      <c r="D9" s="16"/>
      <c r="E9" s="2" t="s">
        <v>42</v>
      </c>
      <c r="F9" s="2" t="s">
        <v>9</v>
      </c>
      <c r="G9" s="49"/>
      <c r="H9" s="2" t="s">
        <v>250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248</v>
      </c>
      <c r="E10" s="3" t="s">
        <v>55</v>
      </c>
      <c r="F10" s="3"/>
      <c r="G10" s="50">
        <v>106612295.7</v>
      </c>
      <c r="H10" s="3"/>
      <c r="I10" s="50">
        <v>86385000</v>
      </c>
      <c r="J10" s="53">
        <v>44684</v>
      </c>
    </row>
    <row r="11" spans="1:10" s="18" customFormat="1" ht="11.25">
      <c r="A11" s="4"/>
      <c r="B11" s="4" t="s">
        <v>247</v>
      </c>
      <c r="C11" s="5"/>
      <c r="D11" s="6" t="s">
        <v>249</v>
      </c>
      <c r="E11" s="4"/>
      <c r="F11" s="4" t="s">
        <v>17</v>
      </c>
      <c r="G11" s="51"/>
      <c r="H11" s="4" t="s">
        <v>251</v>
      </c>
      <c r="I11" s="47"/>
      <c r="J11" s="57"/>
    </row>
    <row r="12" spans="1:10" s="18" customFormat="1" ht="11.25">
      <c r="A12" s="31"/>
      <c r="B12" s="66" t="s">
        <v>252</v>
      </c>
      <c r="C12" s="73"/>
      <c r="D12" s="16"/>
      <c r="E12" s="2" t="s">
        <v>256</v>
      </c>
      <c r="F12" s="2" t="s">
        <v>9</v>
      </c>
      <c r="G12" s="49"/>
      <c r="H12" s="2" t="s">
        <v>258</v>
      </c>
      <c r="I12" s="46"/>
      <c r="J12" s="2"/>
    </row>
    <row r="13" spans="1:10" s="18" customFormat="1" ht="11.25">
      <c r="A13" s="3">
        <v>2</v>
      </c>
      <c r="B13" s="79" t="s">
        <v>292</v>
      </c>
      <c r="C13" s="64" t="s">
        <v>253</v>
      </c>
      <c r="D13" s="9" t="s">
        <v>254</v>
      </c>
      <c r="E13" s="3" t="s">
        <v>257</v>
      </c>
      <c r="F13" s="3"/>
      <c r="G13" s="50">
        <v>12961707.95</v>
      </c>
      <c r="H13" s="3"/>
      <c r="I13" s="50">
        <v>16016112.27</v>
      </c>
      <c r="J13" s="53">
        <v>44684</v>
      </c>
    </row>
    <row r="14" spans="1:10" s="18" customFormat="1" ht="11.25">
      <c r="A14" s="4"/>
      <c r="B14" s="4" t="s">
        <v>119</v>
      </c>
      <c r="C14" s="5"/>
      <c r="D14" s="6" t="s">
        <v>255</v>
      </c>
      <c r="E14" s="4"/>
      <c r="F14" s="4" t="s">
        <v>17</v>
      </c>
      <c r="G14" s="51"/>
      <c r="H14" s="4" t="s">
        <v>180</v>
      </c>
      <c r="I14" s="47"/>
      <c r="J14" s="57"/>
    </row>
    <row r="15" spans="1:10" s="18" customFormat="1" ht="11.25">
      <c r="A15" s="31"/>
      <c r="B15" s="66" t="s">
        <v>259</v>
      </c>
      <c r="C15" s="73"/>
      <c r="D15" s="16"/>
      <c r="E15" s="2" t="s">
        <v>42</v>
      </c>
      <c r="F15" s="2" t="s">
        <v>9</v>
      </c>
      <c r="G15" s="49"/>
      <c r="H15" s="2" t="s">
        <v>194</v>
      </c>
      <c r="I15" s="46"/>
      <c r="J15" s="2"/>
    </row>
    <row r="16" spans="1:10" s="18" customFormat="1" ht="11.25">
      <c r="A16" s="3">
        <v>3</v>
      </c>
      <c r="B16" s="3"/>
      <c r="C16" s="64"/>
      <c r="D16" s="9" t="s">
        <v>262</v>
      </c>
      <c r="E16" s="3" t="s">
        <v>55</v>
      </c>
      <c r="F16" s="3"/>
      <c r="G16" s="50">
        <v>6831055.02</v>
      </c>
      <c r="H16" s="3"/>
      <c r="I16" s="50">
        <v>6733158.5</v>
      </c>
      <c r="J16" s="53">
        <v>44684</v>
      </c>
    </row>
    <row r="17" spans="1:10" s="18" customFormat="1" ht="11.25">
      <c r="A17" s="4"/>
      <c r="B17" s="4" t="s">
        <v>260</v>
      </c>
      <c r="C17" s="5"/>
      <c r="D17" s="6" t="s">
        <v>261</v>
      </c>
      <c r="E17" s="4"/>
      <c r="F17" s="4" t="s">
        <v>17</v>
      </c>
      <c r="G17" s="51"/>
      <c r="H17" s="4" t="s">
        <v>195</v>
      </c>
      <c r="I17" s="47"/>
      <c r="J17" s="57"/>
    </row>
    <row r="18" spans="1:10" s="18" customFormat="1" ht="11.25">
      <c r="A18" s="31"/>
      <c r="B18" s="66" t="s">
        <v>263</v>
      </c>
      <c r="C18" s="73"/>
      <c r="D18" s="16"/>
      <c r="E18" s="2" t="s">
        <v>42</v>
      </c>
      <c r="F18" s="2" t="s">
        <v>9</v>
      </c>
      <c r="G18" s="49"/>
      <c r="H18" s="2" t="s">
        <v>205</v>
      </c>
      <c r="I18" s="46"/>
      <c r="J18" s="2"/>
    </row>
    <row r="19" spans="1:10" s="18" customFormat="1" ht="11.25">
      <c r="A19" s="3">
        <v>4</v>
      </c>
      <c r="B19" s="3"/>
      <c r="C19" s="64"/>
      <c r="D19" s="9" t="s">
        <v>265</v>
      </c>
      <c r="E19" s="3" t="s">
        <v>266</v>
      </c>
      <c r="F19" s="3"/>
      <c r="G19" s="50">
        <v>11530694.85</v>
      </c>
      <c r="H19" s="3" t="s">
        <v>204</v>
      </c>
      <c r="I19" s="50">
        <v>13975135.25</v>
      </c>
      <c r="J19" s="53">
        <v>44684</v>
      </c>
    </row>
    <row r="20" spans="1:10" s="18" customFormat="1" ht="11.25">
      <c r="A20" s="4"/>
      <c r="B20" s="4" t="s">
        <v>260</v>
      </c>
      <c r="C20" s="5"/>
      <c r="D20" s="6" t="s">
        <v>264</v>
      </c>
      <c r="E20" s="4"/>
      <c r="F20" s="4" t="s">
        <v>17</v>
      </c>
      <c r="G20" s="51"/>
      <c r="H20" s="4" t="s">
        <v>189</v>
      </c>
      <c r="I20" s="47"/>
      <c r="J20" s="57"/>
    </row>
    <row r="21" spans="1:10" s="18" customFormat="1" ht="11.25">
      <c r="A21" s="31"/>
      <c r="B21" s="66" t="s">
        <v>267</v>
      </c>
      <c r="C21" s="73"/>
      <c r="D21" s="16"/>
      <c r="E21" s="2" t="s">
        <v>271</v>
      </c>
      <c r="F21" s="2" t="s">
        <v>9</v>
      </c>
      <c r="G21" s="49"/>
      <c r="H21" s="2" t="s">
        <v>179</v>
      </c>
      <c r="I21" s="46"/>
      <c r="J21" s="2"/>
    </row>
    <row r="22" spans="1:10" s="18" customFormat="1" ht="11.25">
      <c r="A22" s="3">
        <v>5</v>
      </c>
      <c r="B22" s="3">
        <v>1009027</v>
      </c>
      <c r="C22" s="64" t="s">
        <v>225</v>
      </c>
      <c r="D22" s="9" t="s">
        <v>269</v>
      </c>
      <c r="E22" s="3" t="s">
        <v>293</v>
      </c>
      <c r="F22" s="3"/>
      <c r="G22" s="50">
        <v>15601625.15</v>
      </c>
      <c r="H22" s="3"/>
      <c r="I22" s="50">
        <v>13384387.95</v>
      </c>
      <c r="J22" s="53">
        <v>44684</v>
      </c>
    </row>
    <row r="23" spans="1:10" s="18" customFormat="1" ht="11.25">
      <c r="A23" s="4"/>
      <c r="B23" s="4" t="s">
        <v>268</v>
      </c>
      <c r="C23" s="5"/>
      <c r="D23" s="6" t="s">
        <v>270</v>
      </c>
      <c r="E23" s="4"/>
      <c r="F23" s="4" t="s">
        <v>17</v>
      </c>
      <c r="G23" s="51"/>
      <c r="H23" s="4" t="s">
        <v>180</v>
      </c>
      <c r="I23" s="47"/>
      <c r="J23" s="57"/>
    </row>
    <row r="24" spans="1:10" s="18" customFormat="1" ht="11.25">
      <c r="A24" s="31"/>
      <c r="B24" s="66" t="s">
        <v>274</v>
      </c>
      <c r="C24" s="73"/>
      <c r="D24" s="16"/>
      <c r="E24" s="2" t="s">
        <v>42</v>
      </c>
      <c r="F24" s="2" t="s">
        <v>9</v>
      </c>
      <c r="G24" s="49"/>
      <c r="H24" s="2" t="s">
        <v>194</v>
      </c>
      <c r="I24" s="46"/>
      <c r="J24" s="2"/>
    </row>
    <row r="25" spans="1:10" s="18" customFormat="1" ht="11.25">
      <c r="A25" s="3">
        <v>6</v>
      </c>
      <c r="B25" s="3" t="s">
        <v>273</v>
      </c>
      <c r="C25" s="64" t="s">
        <v>272</v>
      </c>
      <c r="D25" s="9" t="s">
        <v>175</v>
      </c>
      <c r="E25" s="3" t="s">
        <v>55</v>
      </c>
      <c r="F25" s="3"/>
      <c r="G25" s="50">
        <v>3839547.49</v>
      </c>
      <c r="H25" s="3"/>
      <c r="I25" s="50">
        <v>4412794.54</v>
      </c>
      <c r="J25" s="53">
        <v>44684</v>
      </c>
    </row>
    <row r="26" spans="1:10" s="18" customFormat="1" ht="11.25">
      <c r="A26" s="4"/>
      <c r="B26" s="4" t="s">
        <v>200</v>
      </c>
      <c r="C26" s="5"/>
      <c r="D26" s="6" t="s">
        <v>275</v>
      </c>
      <c r="E26" s="4"/>
      <c r="F26" s="4" t="s">
        <v>17</v>
      </c>
      <c r="G26" s="51"/>
      <c r="H26" s="4" t="s">
        <v>195</v>
      </c>
      <c r="I26" s="47"/>
      <c r="J26" s="57"/>
    </row>
    <row r="27" spans="1:10" s="18" customFormat="1" ht="11.25">
      <c r="A27" s="31"/>
      <c r="B27" s="66" t="s">
        <v>276</v>
      </c>
      <c r="C27" s="73"/>
      <c r="D27" s="16"/>
      <c r="E27" s="2" t="s">
        <v>178</v>
      </c>
      <c r="F27" s="2"/>
      <c r="G27" s="49"/>
      <c r="H27" s="2" t="s">
        <v>243</v>
      </c>
      <c r="I27" s="46"/>
      <c r="J27" s="2"/>
    </row>
    <row r="28" spans="1:10" s="18" customFormat="1" ht="11.25">
      <c r="A28" s="3">
        <v>7</v>
      </c>
      <c r="B28" s="3"/>
      <c r="C28" s="64"/>
      <c r="D28" s="9" t="s">
        <v>278</v>
      </c>
      <c r="E28" s="3" t="s">
        <v>79</v>
      </c>
      <c r="F28" s="3" t="s">
        <v>9</v>
      </c>
      <c r="G28" s="50">
        <v>6677970.35</v>
      </c>
      <c r="H28" s="3" t="s">
        <v>218</v>
      </c>
      <c r="I28" s="50">
        <v>7519597.56</v>
      </c>
      <c r="J28" s="53">
        <v>44684</v>
      </c>
    </row>
    <row r="29" spans="1:10" s="18" customFormat="1" ht="11.25">
      <c r="A29" s="4"/>
      <c r="B29" s="4" t="s">
        <v>277</v>
      </c>
      <c r="C29" s="5"/>
      <c r="D29" s="6"/>
      <c r="E29" s="4"/>
      <c r="F29" s="4"/>
      <c r="G29" s="51"/>
      <c r="H29" s="4" t="s">
        <v>219</v>
      </c>
      <c r="I29" s="47"/>
      <c r="J29" s="57"/>
    </row>
    <row r="30" spans="1:10" s="18" customFormat="1" ht="11.25">
      <c r="A30" s="31"/>
      <c r="B30" s="66" t="s">
        <v>279</v>
      </c>
      <c r="C30" s="73"/>
      <c r="D30" s="16"/>
      <c r="E30" s="2" t="s">
        <v>42</v>
      </c>
      <c r="F30" s="2" t="s">
        <v>9</v>
      </c>
      <c r="G30" s="49"/>
      <c r="H30" s="2" t="s">
        <v>285</v>
      </c>
      <c r="I30" s="46"/>
      <c r="J30" s="2"/>
    </row>
    <row r="31" spans="1:10" s="18" customFormat="1" ht="11.25">
      <c r="A31" s="3">
        <v>8</v>
      </c>
      <c r="B31" s="3"/>
      <c r="C31" s="64"/>
      <c r="D31" s="9" t="s">
        <v>282</v>
      </c>
      <c r="E31" s="3" t="s">
        <v>283</v>
      </c>
      <c r="F31" s="3"/>
      <c r="G31" s="50">
        <v>2746255.7</v>
      </c>
      <c r="H31" s="3"/>
      <c r="I31" s="50">
        <v>3422653.01</v>
      </c>
      <c r="J31" s="53">
        <v>44684</v>
      </c>
    </row>
    <row r="32" spans="1:10" s="18" customFormat="1" ht="11.25">
      <c r="A32" s="4"/>
      <c r="B32" s="4" t="s">
        <v>281</v>
      </c>
      <c r="C32" s="5"/>
      <c r="D32" s="6" t="s">
        <v>280</v>
      </c>
      <c r="E32" s="4" t="s">
        <v>284</v>
      </c>
      <c r="F32" s="4" t="s">
        <v>17</v>
      </c>
      <c r="G32" s="51"/>
      <c r="H32" s="4" t="s">
        <v>81</v>
      </c>
      <c r="I32" s="47"/>
      <c r="J32" s="57"/>
    </row>
    <row r="33" spans="2:10" s="18" customFormat="1" ht="11.25">
      <c r="B33" s="11"/>
      <c r="C33" s="11"/>
      <c r="D33" s="12"/>
      <c r="E33" s="11"/>
      <c r="F33" s="11"/>
      <c r="G33" s="30"/>
      <c r="H33" s="11"/>
      <c r="I33" s="62"/>
      <c r="J33" s="11"/>
    </row>
    <row r="34" spans="1:10" s="18" customFormat="1" ht="12.75">
      <c r="A34" s="48" t="str">
        <f>"NUMBER OF PROJECTS AWARDED THIS LETTING = "&amp;J50</f>
        <v>NUMBER OF PROJECTS AWARDED THIS LETTING = 8</v>
      </c>
      <c r="B34" s="48"/>
      <c r="C34" s="48"/>
      <c r="D34" s="59"/>
      <c r="E34" s="48"/>
      <c r="F34" s="48"/>
      <c r="G34" s="60"/>
      <c r="H34" s="48"/>
      <c r="I34" s="61"/>
      <c r="J34" s="48"/>
    </row>
    <row r="35" spans="1:10" s="18" customFormat="1" ht="12.75">
      <c r="A35" s="48" t="str">
        <f>"NUMBER OF PROJECTS AWARDED THIS YEAR TO DATE = "&amp;J56</f>
        <v>NUMBER OF PROJECTS AWARDED THIS YEAR TO DATE = 42</v>
      </c>
      <c r="B35" s="48"/>
      <c r="C35" s="48"/>
      <c r="D35" s="59"/>
      <c r="E35" s="48"/>
      <c r="F35" s="48"/>
      <c r="G35" s="60"/>
      <c r="H35" s="48"/>
      <c r="I35" s="61"/>
      <c r="J35" s="48"/>
    </row>
    <row r="36" spans="1:10" s="18" customFormat="1" ht="12.75">
      <c r="A36" s="1"/>
      <c r="B36" s="14"/>
      <c r="C36" s="14"/>
      <c r="D36" s="36"/>
      <c r="E36" s="14"/>
      <c r="F36" s="14"/>
      <c r="G36" s="41"/>
      <c r="H36" s="14"/>
      <c r="I36" s="42"/>
      <c r="J36" s="14"/>
    </row>
    <row r="37" spans="1:10" s="18" customFormat="1" ht="11.25">
      <c r="A37" s="31"/>
      <c r="B37" s="63"/>
      <c r="C37" s="67"/>
      <c r="D37" s="56"/>
      <c r="E37" s="15" t="s">
        <v>291</v>
      </c>
      <c r="F37" s="2"/>
      <c r="G37" s="17"/>
      <c r="H37" s="15"/>
      <c r="I37" s="29"/>
      <c r="J37" s="15"/>
    </row>
    <row r="38" spans="1:10" s="18" customFormat="1" ht="11.25">
      <c r="A38" s="3"/>
      <c r="B38" s="64"/>
      <c r="C38" s="64" t="s">
        <v>253</v>
      </c>
      <c r="D38" s="55"/>
      <c r="E38" s="8" t="s">
        <v>288</v>
      </c>
      <c r="F38" s="3"/>
      <c r="G38" s="10"/>
      <c r="H38" s="8"/>
      <c r="I38" s="50">
        <f>I13</f>
        <v>16016112.27</v>
      </c>
      <c r="J38" s="72">
        <v>1</v>
      </c>
    </row>
    <row r="39" spans="1:10" s="18" customFormat="1" ht="11.25">
      <c r="A39" s="35"/>
      <c r="B39" s="65"/>
      <c r="C39" s="69"/>
      <c r="D39" s="54"/>
      <c r="E39" s="5" t="s">
        <v>238</v>
      </c>
      <c r="F39" s="4"/>
      <c r="G39" s="7"/>
      <c r="H39" s="5"/>
      <c r="I39" s="27"/>
      <c r="J39" s="5"/>
    </row>
    <row r="40" spans="1:10" s="18" customFormat="1" ht="11.25">
      <c r="A40" s="31"/>
      <c r="B40" s="63"/>
      <c r="C40" s="67"/>
      <c r="D40" s="56"/>
      <c r="E40" s="15" t="s">
        <v>89</v>
      </c>
      <c r="F40" s="2"/>
      <c r="G40" s="17"/>
      <c r="H40" s="15"/>
      <c r="I40" s="29"/>
      <c r="J40" s="15"/>
    </row>
    <row r="41" spans="1:10" s="18" customFormat="1" ht="11.25">
      <c r="A41" s="3"/>
      <c r="B41" s="64"/>
      <c r="C41" s="64" t="s">
        <v>225</v>
      </c>
      <c r="D41" s="55"/>
      <c r="E41" s="8" t="s">
        <v>235</v>
      </c>
      <c r="F41" s="3"/>
      <c r="G41" s="10"/>
      <c r="H41" s="8"/>
      <c r="I41" s="50">
        <f>I22</f>
        <v>13384387.95</v>
      </c>
      <c r="J41" s="72">
        <v>1</v>
      </c>
    </row>
    <row r="42" spans="1:10" s="18" customFormat="1" ht="11.25">
      <c r="A42" s="35"/>
      <c r="B42" s="65"/>
      <c r="C42" s="69"/>
      <c r="D42" s="54"/>
      <c r="E42" s="5" t="s">
        <v>236</v>
      </c>
      <c r="F42" s="4"/>
      <c r="G42" s="7"/>
      <c r="H42" s="5"/>
      <c r="I42" s="27"/>
      <c r="J42" s="5"/>
    </row>
    <row r="43" spans="1:10" s="18" customFormat="1" ht="11.25">
      <c r="A43" s="31"/>
      <c r="B43" s="63"/>
      <c r="C43" s="67"/>
      <c r="D43" s="56"/>
      <c r="E43" s="15" t="s">
        <v>289</v>
      </c>
      <c r="F43" s="2"/>
      <c r="G43" s="17"/>
      <c r="H43" s="15"/>
      <c r="I43" s="29"/>
      <c r="J43" s="15"/>
    </row>
    <row r="44" spans="1:10" s="18" customFormat="1" ht="11.25">
      <c r="A44" s="3"/>
      <c r="B44" s="64"/>
      <c r="C44" s="64" t="s">
        <v>272</v>
      </c>
      <c r="D44" s="55"/>
      <c r="E44" s="8" t="s">
        <v>290</v>
      </c>
      <c r="F44" s="3"/>
      <c r="G44" s="10"/>
      <c r="H44" s="8"/>
      <c r="I44" s="50">
        <f>I25</f>
        <v>4412794.54</v>
      </c>
      <c r="J44" s="72">
        <v>1</v>
      </c>
    </row>
    <row r="45" spans="1:10" s="18" customFormat="1" ht="11.25">
      <c r="A45" s="35"/>
      <c r="B45" s="65"/>
      <c r="C45" s="69"/>
      <c r="D45" s="54"/>
      <c r="E45" s="5"/>
      <c r="F45" s="4"/>
      <c r="G45" s="7"/>
      <c r="H45" s="5"/>
      <c r="I45" s="27"/>
      <c r="J45" s="5"/>
    </row>
    <row r="46" spans="1:10" s="18" customFormat="1" ht="11.25">
      <c r="A46" s="31"/>
      <c r="B46" s="63"/>
      <c r="C46" s="67"/>
      <c r="D46" s="56"/>
      <c r="E46" s="15" t="s">
        <v>4</v>
      </c>
      <c r="F46" s="2"/>
      <c r="G46" s="17"/>
      <c r="H46" s="15"/>
      <c r="I46" s="29"/>
      <c r="J46" s="15"/>
    </row>
    <row r="47" spans="1:10" ht="12.75">
      <c r="A47" s="3"/>
      <c r="B47" s="64"/>
      <c r="C47" s="68"/>
      <c r="D47" s="55"/>
      <c r="E47" s="8" t="s">
        <v>18</v>
      </c>
      <c r="F47" s="3"/>
      <c r="G47" s="10"/>
      <c r="H47" s="8"/>
      <c r="I47" s="50">
        <f>(I10+I16+I19+I28+I31)</f>
        <v>118035544.32000001</v>
      </c>
      <c r="J47" s="72">
        <v>5</v>
      </c>
    </row>
    <row r="48" spans="1:12" s="58" customFormat="1" ht="12.75">
      <c r="A48" s="35"/>
      <c r="B48" s="65"/>
      <c r="C48" s="69"/>
      <c r="D48" s="54"/>
      <c r="E48" s="5" t="s">
        <v>19</v>
      </c>
      <c r="F48" s="4"/>
      <c r="G48" s="7"/>
      <c r="H48" s="5"/>
      <c r="I48" s="27"/>
      <c r="J48" s="5"/>
      <c r="L48" s="18"/>
    </row>
    <row r="49" spans="1:10" s="18" customFormat="1" ht="11.25">
      <c r="A49" s="70"/>
      <c r="B49" s="68"/>
      <c r="C49" s="68"/>
      <c r="D49" s="55"/>
      <c r="E49" s="8"/>
      <c r="F49" s="8"/>
      <c r="G49" s="10"/>
      <c r="H49" s="8"/>
      <c r="I49" s="29"/>
      <c r="J49" s="15"/>
    </row>
    <row r="50" spans="1:10" s="18" customFormat="1" ht="11.25">
      <c r="A50" s="70"/>
      <c r="B50" s="68"/>
      <c r="C50" s="68"/>
      <c r="D50" s="55"/>
      <c r="E50" s="8" t="s">
        <v>6</v>
      </c>
      <c r="F50" s="8"/>
      <c r="G50" s="10"/>
      <c r="H50" s="8"/>
      <c r="I50" s="28">
        <f>SUM(I38:I47)</f>
        <v>151848839.08</v>
      </c>
      <c r="J50" s="8">
        <f>SUM(J38:J49)</f>
        <v>8</v>
      </c>
    </row>
    <row r="51" spans="1:10" s="18" customFormat="1" ht="11.25">
      <c r="A51" s="70"/>
      <c r="B51" s="68"/>
      <c r="C51" s="68"/>
      <c r="D51" s="55"/>
      <c r="E51" s="8"/>
      <c r="F51" s="8"/>
      <c r="G51" s="10"/>
      <c r="H51" s="8"/>
      <c r="I51" s="27"/>
      <c r="J51" s="5"/>
    </row>
    <row r="52" spans="1:10" s="18" customFormat="1" ht="11.25">
      <c r="A52" s="31"/>
      <c r="B52" s="15"/>
      <c r="C52" s="15"/>
      <c r="D52" s="16"/>
      <c r="E52" s="15"/>
      <c r="F52" s="15"/>
      <c r="G52" s="17"/>
      <c r="H52" s="15"/>
      <c r="I52" s="28"/>
      <c r="J52" s="28"/>
    </row>
    <row r="53" spans="1:10" s="18" customFormat="1" ht="11.25">
      <c r="A53" s="3"/>
      <c r="B53" s="8"/>
      <c r="C53" s="8"/>
      <c r="D53" s="9"/>
      <c r="E53" s="8" t="s">
        <v>25</v>
      </c>
      <c r="F53" s="8"/>
      <c r="G53" s="10"/>
      <c r="H53" s="8"/>
      <c r="I53" s="50">
        <f>'MARCH 15, 2022 (EDB)'!I29</f>
        <v>448234549.48999995</v>
      </c>
      <c r="J53" s="72">
        <f>'MARCH 15, 2022 (EDB)'!J29</f>
        <v>34</v>
      </c>
    </row>
    <row r="54" spans="1:10" s="18" customFormat="1" ht="11.25">
      <c r="A54" s="35"/>
      <c r="B54" s="5"/>
      <c r="C54" s="5"/>
      <c r="D54" s="6"/>
      <c r="E54" s="5"/>
      <c r="F54" s="5"/>
      <c r="G54" s="7"/>
      <c r="H54" s="5"/>
      <c r="I54" s="28"/>
      <c r="J54" s="28"/>
    </row>
    <row r="55" spans="1:10" s="18" customFormat="1" ht="11.25">
      <c r="A55" s="31"/>
      <c r="B55" s="15"/>
      <c r="C55" s="15"/>
      <c r="D55" s="16"/>
      <c r="E55" s="15" t="s">
        <v>6</v>
      </c>
      <c r="F55" s="15"/>
      <c r="G55" s="17"/>
      <c r="H55" s="15"/>
      <c r="I55" s="29"/>
      <c r="J55" s="15"/>
    </row>
    <row r="56" spans="1:10" s="18" customFormat="1" ht="11.25">
      <c r="A56" s="3"/>
      <c r="B56" s="8"/>
      <c r="C56" s="8"/>
      <c r="D56" s="9"/>
      <c r="E56" s="8" t="s">
        <v>20</v>
      </c>
      <c r="F56" s="8"/>
      <c r="G56" s="10"/>
      <c r="H56" s="8"/>
      <c r="I56" s="28">
        <f>SUM(I50,I53)</f>
        <v>600083388.5699999</v>
      </c>
      <c r="J56" s="8">
        <f>SUM(J50,J53)</f>
        <v>42</v>
      </c>
    </row>
    <row r="57" spans="1:10" s="18" customFormat="1" ht="11.25">
      <c r="A57" s="35"/>
      <c r="B57" s="5"/>
      <c r="C57" s="5"/>
      <c r="D57" s="6"/>
      <c r="E57" s="5" t="s">
        <v>21</v>
      </c>
      <c r="F57" s="5"/>
      <c r="G57" s="7"/>
      <c r="H57" s="5"/>
      <c r="I57" s="27"/>
      <c r="J57" s="5"/>
    </row>
    <row r="58" spans="2:10" s="18" customFormat="1" ht="11.25">
      <c r="B58" s="11"/>
      <c r="C58" s="11"/>
      <c r="D58" s="12"/>
      <c r="E58" s="11"/>
      <c r="F58" s="11"/>
      <c r="G58" s="13"/>
      <c r="H58" s="11"/>
      <c r="J58" s="11"/>
    </row>
    <row r="59" spans="2:10" s="18" customFormat="1" ht="11.25">
      <c r="B59" s="11"/>
      <c r="C59" s="11"/>
      <c r="D59" s="12"/>
      <c r="E59" s="11"/>
      <c r="F59" s="11"/>
      <c r="G59" s="13"/>
      <c r="H59" s="11"/>
      <c r="J59" s="11"/>
    </row>
    <row r="60" spans="2:10" s="18" customFormat="1" ht="11.25">
      <c r="B60" s="11"/>
      <c r="C60" s="11"/>
      <c r="D60" s="12"/>
      <c r="E60" s="11"/>
      <c r="F60" s="11"/>
      <c r="G60" s="13"/>
      <c r="H60" s="11"/>
      <c r="J60" s="11"/>
    </row>
  </sheetData>
  <sheetProtection/>
  <mergeCells count="2">
    <mergeCell ref="A1:J1"/>
    <mergeCell ref="A2:J2"/>
  </mergeCells>
  <conditionalFormatting sqref="B11:C11">
    <cfRule type="expression" priority="194" dxfId="0" stopIfTrue="1">
      <formula>B11="County"</formula>
    </cfRule>
  </conditionalFormatting>
  <conditionalFormatting sqref="B9:C9">
    <cfRule type="expression" priority="193" dxfId="0" stopIfTrue="1">
      <formula>B9="WBS #"</formula>
    </cfRule>
  </conditionalFormatting>
  <conditionalFormatting sqref="A10">
    <cfRule type="expression" priority="192" dxfId="0" stopIfTrue="1">
      <formula>A10="RPN #"</formula>
    </cfRule>
  </conditionalFormatting>
  <conditionalFormatting sqref="D10">
    <cfRule type="expression" priority="191" dxfId="0" stopIfTrue="1">
      <formula>D10="LEN"</formula>
    </cfRule>
  </conditionalFormatting>
  <conditionalFormatting sqref="D11">
    <cfRule type="expression" priority="190" dxfId="0" stopIfTrue="1">
      <formula>D11="TIP"</formula>
    </cfRule>
  </conditionalFormatting>
  <conditionalFormatting sqref="E9">
    <cfRule type="expression" priority="189" dxfId="0" stopIfTrue="1">
      <formula>E9="DESC 1"</formula>
    </cfRule>
  </conditionalFormatting>
  <conditionalFormatting sqref="E10">
    <cfRule type="expression" priority="188" dxfId="0" stopIfTrue="1">
      <formula>E10="DESC 2"</formula>
    </cfRule>
  </conditionalFormatting>
  <conditionalFormatting sqref="E11">
    <cfRule type="expression" priority="187" dxfId="0" stopIfTrue="1">
      <formula>E11="DESC 3"</formula>
    </cfRule>
  </conditionalFormatting>
  <conditionalFormatting sqref="G10">
    <cfRule type="expression" priority="186" dxfId="0" stopIfTrue="1">
      <formula>G10=0</formula>
    </cfRule>
  </conditionalFormatting>
  <conditionalFormatting sqref="H9">
    <cfRule type="expression" priority="185" dxfId="0" stopIfTrue="1">
      <formula>H9="AWARDEE NAME 1"</formula>
    </cfRule>
  </conditionalFormatting>
  <conditionalFormatting sqref="H10">
    <cfRule type="expression" priority="184" dxfId="0" stopIfTrue="1">
      <formula>H10="AWARDEE NAME 2"</formula>
    </cfRule>
  </conditionalFormatting>
  <conditionalFormatting sqref="H11">
    <cfRule type="expression" priority="183" dxfId="0" stopIfTrue="1">
      <formula>H11="CITY, STATE"</formula>
    </cfRule>
  </conditionalFormatting>
  <conditionalFormatting sqref="I10">
    <cfRule type="expression" priority="182" dxfId="0" stopIfTrue="1">
      <formula>I10=0</formula>
    </cfRule>
  </conditionalFormatting>
  <conditionalFormatting sqref="J10">
    <cfRule type="expression" priority="181" dxfId="0" stopIfTrue="1">
      <formula>J10&gt;NOW()</formula>
    </cfRule>
  </conditionalFormatting>
  <conditionalFormatting sqref="F9">
    <cfRule type="expression" priority="180" dxfId="0" stopIfTrue="1">
      <formula>F9="?"</formula>
    </cfRule>
  </conditionalFormatting>
  <conditionalFormatting sqref="F11">
    <cfRule type="expression" priority="179" dxfId="0" stopIfTrue="1">
      <formula>F11="?"</formula>
    </cfRule>
  </conditionalFormatting>
  <conditionalFormatting sqref="I38">
    <cfRule type="expression" priority="178" dxfId="0" stopIfTrue="1">
      <formula>I38=0</formula>
    </cfRule>
  </conditionalFormatting>
  <conditionalFormatting sqref="I41">
    <cfRule type="expression" priority="177" dxfId="0" stopIfTrue="1">
      <formula>I41=0</formula>
    </cfRule>
  </conditionalFormatting>
  <conditionalFormatting sqref="I44">
    <cfRule type="expression" priority="176" dxfId="0" stopIfTrue="1">
      <formula>I44=0</formula>
    </cfRule>
  </conditionalFormatting>
  <conditionalFormatting sqref="I53">
    <cfRule type="expression" priority="175" dxfId="0" stopIfTrue="1">
      <formula>I53=0</formula>
    </cfRule>
  </conditionalFormatting>
  <conditionalFormatting sqref="J38">
    <cfRule type="expression" priority="174" dxfId="0" stopIfTrue="1">
      <formula>J38=0</formula>
    </cfRule>
  </conditionalFormatting>
  <conditionalFormatting sqref="J41">
    <cfRule type="expression" priority="173" dxfId="0" stopIfTrue="1">
      <formula>J41=0</formula>
    </cfRule>
  </conditionalFormatting>
  <conditionalFormatting sqref="J44">
    <cfRule type="expression" priority="172" dxfId="0" stopIfTrue="1">
      <formula>J44=0</formula>
    </cfRule>
  </conditionalFormatting>
  <conditionalFormatting sqref="J53">
    <cfRule type="expression" priority="171" dxfId="0" stopIfTrue="1">
      <formula>J53=0</formula>
    </cfRule>
  </conditionalFormatting>
  <conditionalFormatting sqref="E37">
    <cfRule type="expression" priority="170" dxfId="0" stopIfTrue="1">
      <formula>E37="FED TYPE 1"</formula>
    </cfRule>
  </conditionalFormatting>
  <conditionalFormatting sqref="E38">
    <cfRule type="expression" priority="169" dxfId="0" stopIfTrue="1">
      <formula>E38="FED TYPE 2"</formula>
    </cfRule>
  </conditionalFormatting>
  <conditionalFormatting sqref="E40">
    <cfRule type="expression" priority="168" dxfId="0" stopIfTrue="1">
      <formula>E40="FED TYPE 1"</formula>
    </cfRule>
  </conditionalFormatting>
  <conditionalFormatting sqref="E43">
    <cfRule type="expression" priority="166" dxfId="0" stopIfTrue="1">
      <formula>E43="FED TYPE 1"</formula>
    </cfRule>
  </conditionalFormatting>
  <conditionalFormatting sqref="E44">
    <cfRule type="expression" priority="165" dxfId="0" stopIfTrue="1">
      <formula>E44="FED TYPE 2"</formula>
    </cfRule>
  </conditionalFormatting>
  <conditionalFormatting sqref="J47">
    <cfRule type="expression" priority="164" dxfId="0" stopIfTrue="1">
      <formula>J47=0</formula>
    </cfRule>
  </conditionalFormatting>
  <conditionalFormatting sqref="I47">
    <cfRule type="expression" priority="163" dxfId="0" stopIfTrue="1">
      <formula>I47=0</formula>
    </cfRule>
  </conditionalFormatting>
  <conditionalFormatting sqref="A1:J1">
    <cfRule type="expression" priority="162" dxfId="0" stopIfTrue="1">
      <formula>SEARCH("Template",CELL("filename",A1))&gt;0</formula>
    </cfRule>
  </conditionalFormatting>
  <conditionalFormatting sqref="A2:J2">
    <cfRule type="expression" priority="161" dxfId="0" stopIfTrue="1">
      <formula>A2="LETTING OF "</formula>
    </cfRule>
  </conditionalFormatting>
  <conditionalFormatting sqref="A13">
    <cfRule type="expression" priority="160" dxfId="0" stopIfTrue="1">
      <formula>A13="RPN #"</formula>
    </cfRule>
  </conditionalFormatting>
  <conditionalFormatting sqref="D13">
    <cfRule type="expression" priority="159" dxfId="0" stopIfTrue="1">
      <formula>D13="LEN"</formula>
    </cfRule>
  </conditionalFormatting>
  <conditionalFormatting sqref="D14">
    <cfRule type="expression" priority="158" dxfId="0" stopIfTrue="1">
      <formula>D14="TIP"</formula>
    </cfRule>
  </conditionalFormatting>
  <conditionalFormatting sqref="E12">
    <cfRule type="expression" priority="157" dxfId="0" stopIfTrue="1">
      <formula>E12="DESC 1"</formula>
    </cfRule>
  </conditionalFormatting>
  <conditionalFormatting sqref="E13">
    <cfRule type="expression" priority="156" dxfId="0" stopIfTrue="1">
      <formula>E13="DESC 2"</formula>
    </cfRule>
  </conditionalFormatting>
  <conditionalFormatting sqref="E14">
    <cfRule type="expression" priority="155" dxfId="0" stopIfTrue="1">
      <formula>E14="DESC 3"</formula>
    </cfRule>
  </conditionalFormatting>
  <conditionalFormatting sqref="G13">
    <cfRule type="expression" priority="154" dxfId="0" stopIfTrue="1">
      <formula>G13=0</formula>
    </cfRule>
  </conditionalFormatting>
  <conditionalFormatting sqref="H12">
    <cfRule type="expression" priority="153" dxfId="0" stopIfTrue="1">
      <formula>H12="AWARDEE NAME 1"</formula>
    </cfRule>
  </conditionalFormatting>
  <conditionalFormatting sqref="H13">
    <cfRule type="expression" priority="152" dxfId="0" stopIfTrue="1">
      <formula>H13="AWARDEE NAME 2"</formula>
    </cfRule>
  </conditionalFormatting>
  <conditionalFormatting sqref="H14">
    <cfRule type="expression" priority="151" dxfId="0" stopIfTrue="1">
      <formula>H14="CITY, STATE"</formula>
    </cfRule>
  </conditionalFormatting>
  <conditionalFormatting sqref="I13">
    <cfRule type="expression" priority="150" dxfId="0" stopIfTrue="1">
      <formula>I13=0</formula>
    </cfRule>
  </conditionalFormatting>
  <conditionalFormatting sqref="F12">
    <cfRule type="expression" priority="148" dxfId="0" stopIfTrue="1">
      <formula>F12="?"</formula>
    </cfRule>
  </conditionalFormatting>
  <conditionalFormatting sqref="F14">
    <cfRule type="expression" priority="147" dxfId="0" stopIfTrue="1">
      <formula>F14="?"</formula>
    </cfRule>
  </conditionalFormatting>
  <conditionalFormatting sqref="A16">
    <cfRule type="expression" priority="146" dxfId="0" stopIfTrue="1">
      <formula>A16="RPN #"</formula>
    </cfRule>
  </conditionalFormatting>
  <conditionalFormatting sqref="D16">
    <cfRule type="expression" priority="145" dxfId="0" stopIfTrue="1">
      <formula>D16="LEN"</formula>
    </cfRule>
  </conditionalFormatting>
  <conditionalFormatting sqref="D17">
    <cfRule type="expression" priority="144" dxfId="0" stopIfTrue="1">
      <formula>D17="TIP"</formula>
    </cfRule>
  </conditionalFormatting>
  <conditionalFormatting sqref="E17">
    <cfRule type="expression" priority="141" dxfId="0" stopIfTrue="1">
      <formula>E17="DESC 3"</formula>
    </cfRule>
  </conditionalFormatting>
  <conditionalFormatting sqref="G16">
    <cfRule type="expression" priority="140" dxfId="0" stopIfTrue="1">
      <formula>G16=0</formula>
    </cfRule>
  </conditionalFormatting>
  <conditionalFormatting sqref="H15">
    <cfRule type="expression" priority="139" dxfId="0" stopIfTrue="1">
      <formula>H15="AWARDEE NAME 1"</formula>
    </cfRule>
  </conditionalFormatting>
  <conditionalFormatting sqref="H16">
    <cfRule type="expression" priority="138" dxfId="0" stopIfTrue="1">
      <formula>H16="AWARDEE NAME 2"</formula>
    </cfRule>
  </conditionalFormatting>
  <conditionalFormatting sqref="H17">
    <cfRule type="expression" priority="137" dxfId="0" stopIfTrue="1">
      <formula>H17="CITY, STATE"</formula>
    </cfRule>
  </conditionalFormatting>
  <conditionalFormatting sqref="I16">
    <cfRule type="expression" priority="136" dxfId="0" stopIfTrue="1">
      <formula>I16=0</formula>
    </cfRule>
  </conditionalFormatting>
  <conditionalFormatting sqref="F15">
    <cfRule type="expression" priority="134" dxfId="0" stopIfTrue="1">
      <formula>F15="?"</formula>
    </cfRule>
  </conditionalFormatting>
  <conditionalFormatting sqref="F17">
    <cfRule type="expression" priority="133" dxfId="0" stopIfTrue="1">
      <formula>F17="?"</formula>
    </cfRule>
  </conditionalFormatting>
  <conditionalFormatting sqref="A19">
    <cfRule type="expression" priority="132" dxfId="0" stopIfTrue="1">
      <formula>A19="RPN #"</formula>
    </cfRule>
  </conditionalFormatting>
  <conditionalFormatting sqref="D19">
    <cfRule type="expression" priority="131" dxfId="0" stopIfTrue="1">
      <formula>D19="LEN"</formula>
    </cfRule>
  </conditionalFormatting>
  <conditionalFormatting sqref="D20">
    <cfRule type="expression" priority="130" dxfId="0" stopIfTrue="1">
      <formula>D20="TIP"</formula>
    </cfRule>
  </conditionalFormatting>
  <conditionalFormatting sqref="E18">
    <cfRule type="expression" priority="129" dxfId="0" stopIfTrue="1">
      <formula>E18="DESC 1"</formula>
    </cfRule>
  </conditionalFormatting>
  <conditionalFormatting sqref="E19">
    <cfRule type="expression" priority="128" dxfId="0" stopIfTrue="1">
      <formula>E19="DESC 2"</formula>
    </cfRule>
  </conditionalFormatting>
  <conditionalFormatting sqref="E20">
    <cfRule type="expression" priority="127" dxfId="0" stopIfTrue="1">
      <formula>E20="DESC 3"</formula>
    </cfRule>
  </conditionalFormatting>
  <conditionalFormatting sqref="G19">
    <cfRule type="expression" priority="126" dxfId="0" stopIfTrue="1">
      <formula>G19=0</formula>
    </cfRule>
  </conditionalFormatting>
  <conditionalFormatting sqref="H18">
    <cfRule type="expression" priority="125" dxfId="0" stopIfTrue="1">
      <formula>H18="AWARDEE NAME 1"</formula>
    </cfRule>
  </conditionalFormatting>
  <conditionalFormatting sqref="H19">
    <cfRule type="expression" priority="124" dxfId="0" stopIfTrue="1">
      <formula>H19="AWARDEE NAME 2"</formula>
    </cfRule>
  </conditionalFormatting>
  <conditionalFormatting sqref="H20">
    <cfRule type="expression" priority="123" dxfId="0" stopIfTrue="1">
      <formula>H20="CITY, STATE"</formula>
    </cfRule>
  </conditionalFormatting>
  <conditionalFormatting sqref="I19">
    <cfRule type="expression" priority="122" dxfId="0" stopIfTrue="1">
      <formula>I19=0</formula>
    </cfRule>
  </conditionalFormatting>
  <conditionalFormatting sqref="F18">
    <cfRule type="expression" priority="120" dxfId="0" stopIfTrue="1">
      <formula>F18="?"</formula>
    </cfRule>
  </conditionalFormatting>
  <conditionalFormatting sqref="F20">
    <cfRule type="expression" priority="119" dxfId="0" stopIfTrue="1">
      <formula>F20="?"</formula>
    </cfRule>
  </conditionalFormatting>
  <conditionalFormatting sqref="A22">
    <cfRule type="expression" priority="118" dxfId="0" stopIfTrue="1">
      <formula>A22="RPN #"</formula>
    </cfRule>
  </conditionalFormatting>
  <conditionalFormatting sqref="D22">
    <cfRule type="expression" priority="117" dxfId="0" stopIfTrue="1">
      <formula>D22="LEN"</formula>
    </cfRule>
  </conditionalFormatting>
  <conditionalFormatting sqref="D23">
    <cfRule type="expression" priority="116" dxfId="0" stopIfTrue="1">
      <formula>D23="TIP"</formula>
    </cfRule>
  </conditionalFormatting>
  <conditionalFormatting sqref="E21">
    <cfRule type="expression" priority="115" dxfId="0" stopIfTrue="1">
      <formula>E21="DESC 1"</formula>
    </cfRule>
  </conditionalFormatting>
  <conditionalFormatting sqref="E22">
    <cfRule type="expression" priority="114" dxfId="0" stopIfTrue="1">
      <formula>E22="DESC 2"</formula>
    </cfRule>
  </conditionalFormatting>
  <conditionalFormatting sqref="E23">
    <cfRule type="expression" priority="113" dxfId="0" stopIfTrue="1">
      <formula>E23="DESC 3"</formula>
    </cfRule>
  </conditionalFormatting>
  <conditionalFormatting sqref="G22">
    <cfRule type="expression" priority="112" dxfId="0" stopIfTrue="1">
      <formula>G22=0</formula>
    </cfRule>
  </conditionalFormatting>
  <conditionalFormatting sqref="H21">
    <cfRule type="expression" priority="111" dxfId="0" stopIfTrue="1">
      <formula>H21="AWARDEE NAME 1"</formula>
    </cfRule>
  </conditionalFormatting>
  <conditionalFormatting sqref="H22">
    <cfRule type="expression" priority="110" dxfId="0" stopIfTrue="1">
      <formula>H22="AWARDEE NAME 2"</formula>
    </cfRule>
  </conditionalFormatting>
  <conditionalFormatting sqref="H23">
    <cfRule type="expression" priority="109" dxfId="0" stopIfTrue="1">
      <formula>H23="CITY, STATE"</formula>
    </cfRule>
  </conditionalFormatting>
  <conditionalFormatting sqref="I22">
    <cfRule type="expression" priority="108" dxfId="0" stopIfTrue="1">
      <formula>I22=0</formula>
    </cfRule>
  </conditionalFormatting>
  <conditionalFormatting sqref="J22">
    <cfRule type="expression" priority="107" dxfId="0" stopIfTrue="1">
      <formula>J22&gt;NOW()</formula>
    </cfRule>
  </conditionalFormatting>
  <conditionalFormatting sqref="F21">
    <cfRule type="expression" priority="106" dxfId="0" stopIfTrue="1">
      <formula>F21="?"</formula>
    </cfRule>
  </conditionalFormatting>
  <conditionalFormatting sqref="F23">
    <cfRule type="expression" priority="105" dxfId="0" stopIfTrue="1">
      <formula>F23="?"</formula>
    </cfRule>
  </conditionalFormatting>
  <conditionalFormatting sqref="A25">
    <cfRule type="expression" priority="104" dxfId="0" stopIfTrue="1">
      <formula>A25="RPN #"</formula>
    </cfRule>
  </conditionalFormatting>
  <conditionalFormatting sqref="D25">
    <cfRule type="expression" priority="103" dxfId="0" stopIfTrue="1">
      <formula>D25="LEN"</formula>
    </cfRule>
  </conditionalFormatting>
  <conditionalFormatting sqref="D26">
    <cfRule type="expression" priority="102" dxfId="0" stopIfTrue="1">
      <formula>D26="TIP"</formula>
    </cfRule>
  </conditionalFormatting>
  <conditionalFormatting sqref="E24">
    <cfRule type="expression" priority="101" dxfId="0" stopIfTrue="1">
      <formula>E24="DESC 1"</formula>
    </cfRule>
  </conditionalFormatting>
  <conditionalFormatting sqref="E25">
    <cfRule type="expression" priority="100" dxfId="0" stopIfTrue="1">
      <formula>E25="DESC 2"</formula>
    </cfRule>
  </conditionalFormatting>
  <conditionalFormatting sqref="E26">
    <cfRule type="expression" priority="99" dxfId="0" stopIfTrue="1">
      <formula>E26="DESC 3"</formula>
    </cfRule>
  </conditionalFormatting>
  <conditionalFormatting sqref="G25">
    <cfRule type="expression" priority="98" dxfId="0" stopIfTrue="1">
      <formula>G25=0</formula>
    </cfRule>
  </conditionalFormatting>
  <conditionalFormatting sqref="H24">
    <cfRule type="expression" priority="97" dxfId="0" stopIfTrue="1">
      <formula>H24="AWARDEE NAME 1"</formula>
    </cfRule>
  </conditionalFormatting>
  <conditionalFormatting sqref="H25">
    <cfRule type="expression" priority="96" dxfId="0" stopIfTrue="1">
      <formula>H25="AWARDEE NAME 2"</formula>
    </cfRule>
  </conditionalFormatting>
  <conditionalFormatting sqref="H26">
    <cfRule type="expression" priority="95" dxfId="0" stopIfTrue="1">
      <formula>H26="CITY, STATE"</formula>
    </cfRule>
  </conditionalFormatting>
  <conditionalFormatting sqref="I25">
    <cfRule type="expression" priority="94" dxfId="0" stopIfTrue="1">
      <formula>I25=0</formula>
    </cfRule>
  </conditionalFormatting>
  <conditionalFormatting sqref="J25">
    <cfRule type="expression" priority="93" dxfId="0" stopIfTrue="1">
      <formula>J25&gt;NOW()</formula>
    </cfRule>
  </conditionalFormatting>
  <conditionalFormatting sqref="F24">
    <cfRule type="expression" priority="92" dxfId="0" stopIfTrue="1">
      <formula>F24="?"</formula>
    </cfRule>
  </conditionalFormatting>
  <conditionalFormatting sqref="F26">
    <cfRule type="expression" priority="91" dxfId="0" stopIfTrue="1">
      <formula>F26="?"</formula>
    </cfRule>
  </conditionalFormatting>
  <conditionalFormatting sqref="A28">
    <cfRule type="expression" priority="90" dxfId="0" stopIfTrue="1">
      <formula>A28="RPN #"</formula>
    </cfRule>
  </conditionalFormatting>
  <conditionalFormatting sqref="D28">
    <cfRule type="expression" priority="89" dxfId="0" stopIfTrue="1">
      <formula>D28="LEN"</formula>
    </cfRule>
  </conditionalFormatting>
  <conditionalFormatting sqref="D29">
    <cfRule type="expression" priority="88" dxfId="0" stopIfTrue="1">
      <formula>D29="TIP"</formula>
    </cfRule>
  </conditionalFormatting>
  <conditionalFormatting sqref="E27">
    <cfRule type="expression" priority="87" dxfId="0" stopIfTrue="1">
      <formula>E27="DESC 1"</formula>
    </cfRule>
  </conditionalFormatting>
  <conditionalFormatting sqref="E28">
    <cfRule type="expression" priority="86" dxfId="0" stopIfTrue="1">
      <formula>E28="DESC 2"</formula>
    </cfRule>
  </conditionalFormatting>
  <conditionalFormatting sqref="E29">
    <cfRule type="expression" priority="85" dxfId="0" stopIfTrue="1">
      <formula>E29="DESC 3"</formula>
    </cfRule>
  </conditionalFormatting>
  <conditionalFormatting sqref="G28">
    <cfRule type="expression" priority="84" dxfId="0" stopIfTrue="1">
      <formula>G28=0</formula>
    </cfRule>
  </conditionalFormatting>
  <conditionalFormatting sqref="H27">
    <cfRule type="expression" priority="83" dxfId="0" stopIfTrue="1">
      <formula>H27="AWARDEE NAME 1"</formula>
    </cfRule>
  </conditionalFormatting>
  <conditionalFormatting sqref="H28">
    <cfRule type="expression" priority="82" dxfId="0" stopIfTrue="1">
      <formula>H28="AWARDEE NAME 2"</formula>
    </cfRule>
  </conditionalFormatting>
  <conditionalFormatting sqref="H29">
    <cfRule type="expression" priority="81" dxfId="0" stopIfTrue="1">
      <formula>H29="CITY, STATE"</formula>
    </cfRule>
  </conditionalFormatting>
  <conditionalFormatting sqref="I28">
    <cfRule type="expression" priority="80" dxfId="0" stopIfTrue="1">
      <formula>I28=0</formula>
    </cfRule>
  </conditionalFormatting>
  <conditionalFormatting sqref="J28">
    <cfRule type="expression" priority="79" dxfId="0" stopIfTrue="1">
      <formula>J28&gt;NOW()</formula>
    </cfRule>
  </conditionalFormatting>
  <conditionalFormatting sqref="F27">
    <cfRule type="expression" priority="78" dxfId="0" stopIfTrue="1">
      <formula>F27="?"</formula>
    </cfRule>
  </conditionalFormatting>
  <conditionalFormatting sqref="F29">
    <cfRule type="expression" priority="77" dxfId="0" stopIfTrue="1">
      <formula>F29="?"</formula>
    </cfRule>
  </conditionalFormatting>
  <conditionalFormatting sqref="A31">
    <cfRule type="expression" priority="76" dxfId="0" stopIfTrue="1">
      <formula>A31="RPN #"</formula>
    </cfRule>
  </conditionalFormatting>
  <conditionalFormatting sqref="D31">
    <cfRule type="expression" priority="75" dxfId="0" stopIfTrue="1">
      <formula>D31="LEN"</formula>
    </cfRule>
  </conditionalFormatting>
  <conditionalFormatting sqref="D32">
    <cfRule type="expression" priority="74" dxfId="0" stopIfTrue="1">
      <formula>D32="TIP"</formula>
    </cfRule>
  </conditionalFormatting>
  <conditionalFormatting sqref="E30">
    <cfRule type="expression" priority="73" dxfId="0" stopIfTrue="1">
      <formula>E30="DESC 1"</formula>
    </cfRule>
  </conditionalFormatting>
  <conditionalFormatting sqref="E31">
    <cfRule type="expression" priority="72" dxfId="0" stopIfTrue="1">
      <formula>E31="DESC 2"</formula>
    </cfRule>
  </conditionalFormatting>
  <conditionalFormatting sqref="E32">
    <cfRule type="expression" priority="71" dxfId="0" stopIfTrue="1">
      <formula>E32="DESC 3"</formula>
    </cfRule>
  </conditionalFormatting>
  <conditionalFormatting sqref="G31">
    <cfRule type="expression" priority="70" dxfId="0" stopIfTrue="1">
      <formula>G31=0</formula>
    </cfRule>
  </conditionalFormatting>
  <conditionalFormatting sqref="H30">
    <cfRule type="expression" priority="69" dxfId="0" stopIfTrue="1">
      <formula>H30="AWARDEE NAME 1"</formula>
    </cfRule>
  </conditionalFormatting>
  <conditionalFormatting sqref="H31">
    <cfRule type="expression" priority="68" dxfId="0" stopIfTrue="1">
      <formula>H31="AWARDEE NAME 2"</formula>
    </cfRule>
  </conditionalFormatting>
  <conditionalFormatting sqref="H32">
    <cfRule type="expression" priority="67" dxfId="0" stopIfTrue="1">
      <formula>H32="CITY, STATE"</formula>
    </cfRule>
  </conditionalFormatting>
  <conditionalFormatting sqref="I31">
    <cfRule type="expression" priority="66" dxfId="0" stopIfTrue="1">
      <formula>I31=0</formula>
    </cfRule>
  </conditionalFormatting>
  <conditionalFormatting sqref="J31">
    <cfRule type="expression" priority="65" dxfId="0" stopIfTrue="1">
      <formula>J31&gt;NOW()</formula>
    </cfRule>
  </conditionalFormatting>
  <conditionalFormatting sqref="F30">
    <cfRule type="expression" priority="64" dxfId="0" stopIfTrue="1">
      <formula>F30="?"</formula>
    </cfRule>
  </conditionalFormatting>
  <conditionalFormatting sqref="F32">
    <cfRule type="expression" priority="63" dxfId="0" stopIfTrue="1">
      <formula>F32="?"</formula>
    </cfRule>
  </conditionalFormatting>
  <conditionalFormatting sqref="B38:C38">
    <cfRule type="expression" priority="34" dxfId="0" stopIfTrue="1">
      <formula>B38="FED CODE"</formula>
    </cfRule>
  </conditionalFormatting>
  <conditionalFormatting sqref="B41">
    <cfRule type="expression" priority="33" dxfId="0" stopIfTrue="1">
      <formula>B41="FED CODE"</formula>
    </cfRule>
  </conditionalFormatting>
  <conditionalFormatting sqref="B44">
    <cfRule type="expression" priority="32" dxfId="0" stopIfTrue="1">
      <formula>B44="FED CODE"</formula>
    </cfRule>
  </conditionalFormatting>
  <conditionalFormatting sqref="B10">
    <cfRule type="expression" priority="31" dxfId="0" stopIfTrue="1">
      <formula>B10="FA #"</formula>
    </cfRule>
  </conditionalFormatting>
  <conditionalFormatting sqref="B14:C14 B17:C17 B20:C20 B23:C23 B26:C26 B29:C29 B32:C32">
    <cfRule type="expression" priority="30" dxfId="0" stopIfTrue="1">
      <formula>B14="County"</formula>
    </cfRule>
  </conditionalFormatting>
  <conditionalFormatting sqref="B12:C12 B15:C15 B18:C18 B21:C21 B24:C24 B27:C27 B30:C30">
    <cfRule type="expression" priority="29" dxfId="0" stopIfTrue="1">
      <formula>B12="WBS #"</formula>
    </cfRule>
  </conditionalFormatting>
  <conditionalFormatting sqref="B13 B16 B19 B22 B25 B28 B31">
    <cfRule type="expression" priority="28" dxfId="0" stopIfTrue="1">
      <formula>B13="FA #"</formula>
    </cfRule>
  </conditionalFormatting>
  <conditionalFormatting sqref="C41">
    <cfRule type="expression" priority="27" dxfId="0" stopIfTrue="1">
      <formula>C41="FED CODE"</formula>
    </cfRule>
  </conditionalFormatting>
  <conditionalFormatting sqref="C44">
    <cfRule type="expression" priority="26" dxfId="0" stopIfTrue="1">
      <formula>C44="FED CODE"</formula>
    </cfRule>
  </conditionalFormatting>
  <conditionalFormatting sqref="C31">
    <cfRule type="expression" priority="14" dxfId="0" stopIfTrue="1">
      <formula>C31="FED CODE"</formula>
    </cfRule>
  </conditionalFormatting>
  <conditionalFormatting sqref="C28">
    <cfRule type="expression" priority="13" dxfId="0" stopIfTrue="1">
      <formula>C28="FED CODE"</formula>
    </cfRule>
  </conditionalFormatting>
  <conditionalFormatting sqref="C25">
    <cfRule type="expression" priority="12" dxfId="0" stopIfTrue="1">
      <formula>C25="FED CODE"</formula>
    </cfRule>
  </conditionalFormatting>
  <conditionalFormatting sqref="C22">
    <cfRule type="expression" priority="11" dxfId="0" stopIfTrue="1">
      <formula>C22="FED CODE"</formula>
    </cfRule>
  </conditionalFormatting>
  <conditionalFormatting sqref="C19">
    <cfRule type="expression" priority="10" dxfId="0" stopIfTrue="1">
      <formula>C19="FED CODE"</formula>
    </cfRule>
  </conditionalFormatting>
  <conditionalFormatting sqref="C16">
    <cfRule type="expression" priority="9" dxfId="0" stopIfTrue="1">
      <formula>C16="FED CODE"</formula>
    </cfRule>
  </conditionalFormatting>
  <conditionalFormatting sqref="C10">
    <cfRule type="expression" priority="8" dxfId="0" stopIfTrue="1">
      <formula>C10="FED CODE"</formula>
    </cfRule>
  </conditionalFormatting>
  <conditionalFormatting sqref="C13">
    <cfRule type="expression" priority="7" dxfId="0" stopIfTrue="1">
      <formula>C13="FED CODE"</formula>
    </cfRule>
  </conditionalFormatting>
  <conditionalFormatting sqref="J13">
    <cfRule type="expression" priority="6" dxfId="0" stopIfTrue="1">
      <formula>J13&gt;NOW()</formula>
    </cfRule>
  </conditionalFormatting>
  <conditionalFormatting sqref="E15">
    <cfRule type="expression" priority="5" dxfId="0" stopIfTrue="1">
      <formula>E15="DESC 1"</formula>
    </cfRule>
  </conditionalFormatting>
  <conditionalFormatting sqref="E16">
    <cfRule type="expression" priority="4" dxfId="0" stopIfTrue="1">
      <formula>E16="DESC 2"</formula>
    </cfRule>
  </conditionalFormatting>
  <conditionalFormatting sqref="J16">
    <cfRule type="expression" priority="3" dxfId="0" stopIfTrue="1">
      <formula>J16&gt;NOW()</formula>
    </cfRule>
  </conditionalFormatting>
  <conditionalFormatting sqref="J19">
    <cfRule type="expression" priority="2" dxfId="0" stopIfTrue="1">
      <formula>J19&gt;NOW()</formula>
    </cfRule>
  </conditionalFormatting>
  <conditionalFormatting sqref="E41">
    <cfRule type="expression" priority="1" dxfId="0" stopIfTrue="1">
      <formula>E41="FED TYPE 2"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:J1"/>
    </sheetView>
  </sheetViews>
  <sheetFormatPr defaultColWidth="11.00390625" defaultRowHeight="12.75"/>
  <cols>
    <col min="1" max="1" width="4.8515625" style="18" customWidth="1"/>
    <col min="2" max="2" width="21.421875" style="18" customWidth="1"/>
    <col min="3" max="3" width="10.57421875" style="18" customWidth="1"/>
    <col min="4" max="4" width="9.140625" style="44" customWidth="1"/>
    <col min="5" max="5" width="30.57421875" style="18" customWidth="1"/>
    <col min="6" max="6" width="3.8515625" style="18" customWidth="1"/>
    <col min="7" max="7" width="13.421875" style="18" bestFit="1" customWidth="1"/>
    <col min="8" max="8" width="35.421875" style="18" customWidth="1"/>
    <col min="9" max="9" width="14.421875" style="18" customWidth="1"/>
    <col min="10" max="10" width="10.421875" style="18" customWidth="1"/>
    <col min="11" max="16384" width="11.00390625" style="1" customWidth="1"/>
  </cols>
  <sheetData>
    <row r="1" spans="1:10" s="43" customFormat="1" ht="15">
      <c r="A1" s="140" t="s">
        <v>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s="43" customFormat="1" ht="15">
      <c r="A2" s="140" t="s">
        <v>294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6:8" ht="12.75">
      <c r="F3" s="45"/>
      <c r="G3" s="45"/>
      <c r="H3" s="45"/>
    </row>
    <row r="6" spans="1:10" ht="12.75">
      <c r="A6" s="32"/>
      <c r="B6" s="37" t="s">
        <v>23</v>
      </c>
      <c r="C6" s="39" t="s">
        <v>3</v>
      </c>
      <c r="D6" s="39"/>
      <c r="E6" s="32"/>
      <c r="F6" s="37" t="s">
        <v>9</v>
      </c>
      <c r="G6" s="37"/>
      <c r="H6" s="32"/>
      <c r="I6" s="32"/>
      <c r="J6" s="32"/>
    </row>
    <row r="7" spans="1:10" ht="12.75">
      <c r="A7" s="33" t="s">
        <v>11</v>
      </c>
      <c r="B7" s="74" t="s">
        <v>24</v>
      </c>
      <c r="C7" s="33" t="s">
        <v>29</v>
      </c>
      <c r="D7" s="75" t="s">
        <v>8</v>
      </c>
      <c r="E7" s="33" t="s">
        <v>12</v>
      </c>
      <c r="F7" s="33"/>
      <c r="G7" s="33" t="s">
        <v>10</v>
      </c>
      <c r="H7" s="33" t="s">
        <v>13</v>
      </c>
      <c r="I7" s="33" t="s">
        <v>14</v>
      </c>
      <c r="J7" s="40" t="s">
        <v>15</v>
      </c>
    </row>
    <row r="8" spans="1:10" ht="12.75">
      <c r="A8" s="34"/>
      <c r="B8" s="76" t="s">
        <v>16</v>
      </c>
      <c r="C8" s="38" t="s">
        <v>28</v>
      </c>
      <c r="D8" s="77" t="s">
        <v>22</v>
      </c>
      <c r="E8" s="34"/>
      <c r="F8" s="38" t="s">
        <v>17</v>
      </c>
      <c r="G8" s="34"/>
      <c r="H8" s="34"/>
      <c r="I8" s="34"/>
      <c r="J8" s="34"/>
    </row>
    <row r="9" spans="1:10" s="18" customFormat="1" ht="11.25">
      <c r="A9" s="31"/>
      <c r="B9" s="66" t="s">
        <v>295</v>
      </c>
      <c r="C9" s="78"/>
      <c r="D9" s="16"/>
      <c r="E9" s="2"/>
      <c r="F9" s="2"/>
      <c r="G9" s="49"/>
      <c r="H9" s="2" t="s">
        <v>312</v>
      </c>
      <c r="I9" s="46"/>
      <c r="J9" s="2"/>
    </row>
    <row r="10" spans="1:10" s="18" customFormat="1" ht="11.25">
      <c r="A10" s="3">
        <v>1</v>
      </c>
      <c r="B10" s="3"/>
      <c r="C10" s="64"/>
      <c r="D10" s="9" t="s">
        <v>305</v>
      </c>
      <c r="E10" s="3" t="s">
        <v>27</v>
      </c>
      <c r="F10" s="3" t="s">
        <v>17</v>
      </c>
      <c r="G10" s="50">
        <v>3101264.08</v>
      </c>
      <c r="H10" s="3" t="s">
        <v>313</v>
      </c>
      <c r="I10" s="50">
        <v>3873721.47</v>
      </c>
      <c r="J10" s="53">
        <v>44705</v>
      </c>
    </row>
    <row r="11" spans="1:10" s="18" customFormat="1" ht="11.25">
      <c r="A11" s="4"/>
      <c r="B11" s="4" t="s">
        <v>296</v>
      </c>
      <c r="C11" s="5"/>
      <c r="D11" s="6"/>
      <c r="E11" s="4"/>
      <c r="F11" s="4"/>
      <c r="G11" s="51"/>
      <c r="H11" s="4" t="s">
        <v>116</v>
      </c>
      <c r="I11" s="47"/>
      <c r="J11" s="57"/>
    </row>
    <row r="12" spans="1:10" s="18" customFormat="1" ht="11.25">
      <c r="A12" s="31"/>
      <c r="B12" s="66" t="s">
        <v>297</v>
      </c>
      <c r="C12" s="73"/>
      <c r="D12" s="16"/>
      <c r="E12" s="2" t="s">
        <v>310</v>
      </c>
      <c r="F12" s="2"/>
      <c r="G12" s="49"/>
      <c r="H12" s="2"/>
      <c r="I12" s="46"/>
      <c r="J12" s="2"/>
    </row>
    <row r="13" spans="1:10" s="18" customFormat="1" ht="11.25">
      <c r="A13" s="3">
        <v>2</v>
      </c>
      <c r="B13" s="3"/>
      <c r="C13" s="64"/>
      <c r="D13" s="9" t="s">
        <v>306</v>
      </c>
      <c r="E13" s="3" t="s">
        <v>311</v>
      </c>
      <c r="F13" s="3" t="s">
        <v>9</v>
      </c>
      <c r="G13" s="50"/>
      <c r="H13" s="3"/>
      <c r="I13" s="50"/>
      <c r="J13" s="81" t="s">
        <v>314</v>
      </c>
    </row>
    <row r="14" spans="1:10" s="18" customFormat="1" ht="11.25">
      <c r="A14" s="4"/>
      <c r="B14" s="4" t="s">
        <v>83</v>
      </c>
      <c r="C14" s="5"/>
      <c r="D14" s="6" t="s">
        <v>304</v>
      </c>
      <c r="E14" s="4"/>
      <c r="F14" s="4"/>
      <c r="G14" s="51"/>
      <c r="H14" s="4"/>
      <c r="I14" s="47"/>
      <c r="J14" s="57"/>
    </row>
    <row r="15" spans="1:10" s="18" customFormat="1" ht="11.25">
      <c r="A15" s="31"/>
      <c r="B15" s="66" t="s">
        <v>298</v>
      </c>
      <c r="C15" s="73"/>
      <c r="D15" s="16"/>
      <c r="E15" s="2" t="s">
        <v>42</v>
      </c>
      <c r="F15" s="2" t="s">
        <v>9</v>
      </c>
      <c r="G15" s="49"/>
      <c r="H15" s="2" t="s">
        <v>194</v>
      </c>
      <c r="I15" s="46"/>
      <c r="J15" s="2"/>
    </row>
    <row r="16" spans="1:10" s="18" customFormat="1" ht="11.25">
      <c r="A16" s="3">
        <v>3</v>
      </c>
      <c r="B16" s="3"/>
      <c r="C16" s="64"/>
      <c r="D16" s="9" t="s">
        <v>307</v>
      </c>
      <c r="E16" s="3" t="s">
        <v>55</v>
      </c>
      <c r="F16" s="3"/>
      <c r="G16" s="50">
        <v>3497288.29</v>
      </c>
      <c r="H16" s="3"/>
      <c r="I16" s="50">
        <v>3697931.93</v>
      </c>
      <c r="J16" s="53">
        <v>44705</v>
      </c>
    </row>
    <row r="17" spans="1:10" s="18" customFormat="1" ht="11.25">
      <c r="A17" s="4"/>
      <c r="B17" s="4" t="s">
        <v>299</v>
      </c>
      <c r="C17" s="5"/>
      <c r="D17" s="6" t="s">
        <v>303</v>
      </c>
      <c r="E17" s="4"/>
      <c r="F17" s="4" t="s">
        <v>17</v>
      </c>
      <c r="G17" s="51"/>
      <c r="H17" s="4" t="s">
        <v>195</v>
      </c>
      <c r="I17" s="47"/>
      <c r="J17" s="57"/>
    </row>
    <row r="18" spans="1:10" s="18" customFormat="1" ht="11.25">
      <c r="A18" s="31"/>
      <c r="B18" s="66" t="s">
        <v>301</v>
      </c>
      <c r="C18" s="73"/>
      <c r="D18" s="16"/>
      <c r="E18" s="2" t="s">
        <v>309</v>
      </c>
      <c r="F18" s="2" t="s">
        <v>9</v>
      </c>
      <c r="G18" s="49"/>
      <c r="H18" s="2" t="s">
        <v>315</v>
      </c>
      <c r="I18" s="46"/>
      <c r="J18" s="2"/>
    </row>
    <row r="19" spans="1:10" s="18" customFormat="1" ht="11.25">
      <c r="A19" s="3">
        <v>4</v>
      </c>
      <c r="B19" s="79" t="s">
        <v>300</v>
      </c>
      <c r="C19" s="86" t="s">
        <v>317</v>
      </c>
      <c r="D19" s="9" t="s">
        <v>308</v>
      </c>
      <c r="E19" s="3" t="s">
        <v>293</v>
      </c>
      <c r="F19" s="3"/>
      <c r="G19" s="50">
        <v>8343413.88</v>
      </c>
      <c r="H19" s="3"/>
      <c r="I19" s="50">
        <v>7590024.6</v>
      </c>
      <c r="J19" s="53">
        <v>44705</v>
      </c>
    </row>
    <row r="20" spans="1:10" s="18" customFormat="1" ht="11.25">
      <c r="A20" s="4"/>
      <c r="B20" s="4" t="s">
        <v>281</v>
      </c>
      <c r="C20" s="5"/>
      <c r="D20" s="6" t="s">
        <v>302</v>
      </c>
      <c r="E20" s="4"/>
      <c r="F20" s="4" t="s">
        <v>17</v>
      </c>
      <c r="G20" s="51"/>
      <c r="H20" s="4" t="s">
        <v>316</v>
      </c>
      <c r="I20" s="47"/>
      <c r="J20" s="57"/>
    </row>
    <row r="21" spans="2:10" s="18" customFormat="1" ht="11.25">
      <c r="B21" s="11"/>
      <c r="C21" s="11"/>
      <c r="D21" s="12"/>
      <c r="E21" s="11"/>
      <c r="F21" s="11"/>
      <c r="G21" s="30"/>
      <c r="H21" s="11"/>
      <c r="I21" s="62"/>
      <c r="J21" s="11"/>
    </row>
    <row r="22" spans="1:10" s="18" customFormat="1" ht="12.75">
      <c r="A22" s="48" t="str">
        <f>"NUMBER OF PROJECTS AWARDED THIS LETTING = "&amp;J32</f>
        <v>NUMBER OF PROJECTS AWARDED THIS LETTING = 3</v>
      </c>
      <c r="B22" s="48"/>
      <c r="C22" s="48"/>
      <c r="D22" s="59"/>
      <c r="E22" s="48"/>
      <c r="F22" s="48"/>
      <c r="G22" s="60"/>
      <c r="H22" s="48"/>
      <c r="I22" s="61"/>
      <c r="J22" s="48"/>
    </row>
    <row r="23" spans="1:10" s="18" customFormat="1" ht="12.75">
      <c r="A23" s="48" t="str">
        <f>"NUMBER OF PROJECTS AWARDED THIS YEAR TO DATE = "&amp;J38</f>
        <v>NUMBER OF PROJECTS AWARDED THIS YEAR TO DATE = 45</v>
      </c>
      <c r="B23" s="48"/>
      <c r="C23" s="48"/>
      <c r="D23" s="59"/>
      <c r="E23" s="48"/>
      <c r="F23" s="48"/>
      <c r="G23" s="60"/>
      <c r="H23" s="48"/>
      <c r="I23" s="61"/>
      <c r="J23" s="48"/>
    </row>
    <row r="24" spans="1:10" s="18" customFormat="1" ht="12.75">
      <c r="A24" s="1"/>
      <c r="B24" s="14"/>
      <c r="C24" s="14"/>
      <c r="D24" s="36"/>
      <c r="E24" s="14"/>
      <c r="F24" s="14"/>
      <c r="G24" s="41"/>
      <c r="H24" s="14"/>
      <c r="I24" s="42"/>
      <c r="J24" s="14"/>
    </row>
    <row r="25" spans="1:10" s="18" customFormat="1" ht="11.25">
      <c r="A25" s="31"/>
      <c r="B25" s="63"/>
      <c r="C25" s="67"/>
      <c r="D25" s="56"/>
      <c r="E25" s="15" t="s">
        <v>291</v>
      </c>
      <c r="F25" s="2"/>
      <c r="G25" s="17"/>
      <c r="H25" s="15"/>
      <c r="I25" s="29"/>
      <c r="J25" s="15"/>
    </row>
    <row r="26" spans="1:10" s="18" customFormat="1" ht="11.25">
      <c r="A26" s="3"/>
      <c r="B26" s="64"/>
      <c r="C26" s="64" t="s">
        <v>317</v>
      </c>
      <c r="D26" s="55"/>
      <c r="E26" s="8" t="s">
        <v>318</v>
      </c>
      <c r="F26" s="3"/>
      <c r="G26" s="10"/>
      <c r="H26" s="8"/>
      <c r="I26" s="50">
        <f>I19</f>
        <v>7590024.6</v>
      </c>
      <c r="J26" s="72">
        <v>1</v>
      </c>
    </row>
    <row r="27" spans="1:10" s="18" customFormat="1" ht="11.25">
      <c r="A27" s="35"/>
      <c r="B27" s="65"/>
      <c r="C27" s="69"/>
      <c r="D27" s="54"/>
      <c r="E27" s="5"/>
      <c r="F27" s="4"/>
      <c r="G27" s="7"/>
      <c r="H27" s="5"/>
      <c r="I27" s="27"/>
      <c r="J27" s="5"/>
    </row>
    <row r="28" spans="1:10" s="18" customFormat="1" ht="11.25">
      <c r="A28" s="31"/>
      <c r="B28" s="63"/>
      <c r="C28" s="67"/>
      <c r="D28" s="56"/>
      <c r="E28" s="15" t="s">
        <v>4</v>
      </c>
      <c r="F28" s="2"/>
      <c r="G28" s="17"/>
      <c r="H28" s="15"/>
      <c r="I28" s="29"/>
      <c r="J28" s="15"/>
    </row>
    <row r="29" spans="1:10" ht="12.75">
      <c r="A29" s="3"/>
      <c r="B29" s="64"/>
      <c r="C29" s="68"/>
      <c r="D29" s="55"/>
      <c r="E29" s="8" t="s">
        <v>18</v>
      </c>
      <c r="F29" s="3"/>
      <c r="G29" s="10"/>
      <c r="H29" s="8"/>
      <c r="I29" s="50">
        <f>(I10+I16)</f>
        <v>7571653.4</v>
      </c>
      <c r="J29" s="72">
        <v>2</v>
      </c>
    </row>
    <row r="30" spans="1:12" s="58" customFormat="1" ht="12.75">
      <c r="A30" s="35"/>
      <c r="B30" s="65"/>
      <c r="C30" s="69"/>
      <c r="D30" s="54"/>
      <c r="E30" s="5" t="s">
        <v>19</v>
      </c>
      <c r="F30" s="4"/>
      <c r="G30" s="7"/>
      <c r="H30" s="5"/>
      <c r="I30" s="27"/>
      <c r="J30" s="5"/>
      <c r="L30" s="18"/>
    </row>
    <row r="31" spans="1:10" s="18" customFormat="1" ht="11.25">
      <c r="A31" s="70"/>
      <c r="B31" s="68"/>
      <c r="C31" s="68"/>
      <c r="D31" s="55"/>
      <c r="E31" s="8"/>
      <c r="F31" s="8"/>
      <c r="G31" s="10"/>
      <c r="H31" s="8"/>
      <c r="I31" s="29"/>
      <c r="J31" s="15"/>
    </row>
    <row r="32" spans="1:10" s="18" customFormat="1" ht="11.25">
      <c r="A32" s="70"/>
      <c r="B32" s="68"/>
      <c r="C32" s="68"/>
      <c r="D32" s="55"/>
      <c r="E32" s="8" t="s">
        <v>6</v>
      </c>
      <c r="F32" s="8"/>
      <c r="G32" s="10"/>
      <c r="H32" s="8"/>
      <c r="I32" s="28">
        <f>SUM(I26:I29)</f>
        <v>15161678</v>
      </c>
      <c r="J32" s="8">
        <f>SUM(J26:J31)</f>
        <v>3</v>
      </c>
    </row>
    <row r="33" spans="1:10" s="18" customFormat="1" ht="11.25">
      <c r="A33" s="70"/>
      <c r="B33" s="68"/>
      <c r="C33" s="68"/>
      <c r="D33" s="55"/>
      <c r="E33" s="8"/>
      <c r="F33" s="8"/>
      <c r="G33" s="10"/>
      <c r="H33" s="8"/>
      <c r="I33" s="27"/>
      <c r="J33" s="5"/>
    </row>
    <row r="34" spans="1:10" s="18" customFormat="1" ht="11.25">
      <c r="A34" s="31"/>
      <c r="B34" s="15"/>
      <c r="C34" s="15"/>
      <c r="D34" s="16"/>
      <c r="E34" s="15"/>
      <c r="F34" s="15"/>
      <c r="G34" s="17"/>
      <c r="H34" s="15"/>
      <c r="I34" s="28"/>
      <c r="J34" s="28"/>
    </row>
    <row r="35" spans="1:10" s="18" customFormat="1" ht="11.25">
      <c r="A35" s="3"/>
      <c r="B35" s="8"/>
      <c r="C35" s="8"/>
      <c r="D35" s="9"/>
      <c r="E35" s="8" t="s">
        <v>25</v>
      </c>
      <c r="F35" s="8"/>
      <c r="G35" s="10"/>
      <c r="H35" s="8"/>
      <c r="I35" s="50">
        <f>'APRIL 19, 2022'!I56</f>
        <v>600083388.5699999</v>
      </c>
      <c r="J35" s="72">
        <f>'APRIL 19, 2022'!J56</f>
        <v>42</v>
      </c>
    </row>
    <row r="36" spans="1:10" s="18" customFormat="1" ht="11.25">
      <c r="A36" s="35"/>
      <c r="B36" s="5"/>
      <c r="C36" s="5"/>
      <c r="D36" s="6"/>
      <c r="E36" s="5"/>
      <c r="F36" s="5"/>
      <c r="G36" s="7"/>
      <c r="H36" s="5"/>
      <c r="I36" s="28"/>
      <c r="J36" s="28"/>
    </row>
    <row r="37" spans="1:10" s="18" customFormat="1" ht="11.25">
      <c r="A37" s="31"/>
      <c r="B37" s="15"/>
      <c r="C37" s="15"/>
      <c r="D37" s="16"/>
      <c r="E37" s="15" t="s">
        <v>6</v>
      </c>
      <c r="F37" s="15"/>
      <c r="G37" s="17"/>
      <c r="H37" s="15"/>
      <c r="I37" s="29"/>
      <c r="J37" s="15"/>
    </row>
    <row r="38" spans="1:10" s="18" customFormat="1" ht="11.25">
      <c r="A38" s="3"/>
      <c r="B38" s="8"/>
      <c r="C38" s="8"/>
      <c r="D38" s="9"/>
      <c r="E38" s="8" t="s">
        <v>20</v>
      </c>
      <c r="F38" s="8"/>
      <c r="G38" s="10"/>
      <c r="H38" s="8"/>
      <c r="I38" s="28">
        <f>SUM(I32,I35)</f>
        <v>615245066.5699999</v>
      </c>
      <c r="J38" s="8">
        <f>SUM(J32,J35)</f>
        <v>45</v>
      </c>
    </row>
    <row r="39" spans="1:10" s="18" customFormat="1" ht="11.25">
      <c r="A39" s="35"/>
      <c r="B39" s="5"/>
      <c r="C39" s="5"/>
      <c r="D39" s="6"/>
      <c r="E39" s="5" t="s">
        <v>21</v>
      </c>
      <c r="F39" s="5"/>
      <c r="G39" s="7"/>
      <c r="H39" s="5"/>
      <c r="I39" s="27"/>
      <c r="J39" s="5"/>
    </row>
    <row r="40" spans="2:10" s="18" customFormat="1" ht="11.25">
      <c r="B40" s="11"/>
      <c r="C40" s="11"/>
      <c r="D40" s="12"/>
      <c r="E40" s="11"/>
      <c r="F40" s="11"/>
      <c r="G40" s="13"/>
      <c r="H40" s="11"/>
      <c r="J40" s="11"/>
    </row>
    <row r="41" spans="2:10" s="18" customFormat="1" ht="11.25">
      <c r="B41" s="11"/>
      <c r="C41" s="11"/>
      <c r="D41" s="12"/>
      <c r="E41" s="11"/>
      <c r="F41" s="11"/>
      <c r="G41" s="13"/>
      <c r="H41" s="11"/>
      <c r="J41" s="11"/>
    </row>
    <row r="42" spans="2:10" s="18" customFormat="1" ht="11.25">
      <c r="B42" s="11"/>
      <c r="C42" s="11"/>
      <c r="D42" s="12"/>
      <c r="E42" s="11"/>
      <c r="F42" s="11"/>
      <c r="G42" s="13"/>
      <c r="H42" s="11"/>
      <c r="J42" s="11"/>
    </row>
  </sheetData>
  <sheetProtection/>
  <mergeCells count="2">
    <mergeCell ref="A1:J1"/>
    <mergeCell ref="A2:J2"/>
  </mergeCells>
  <conditionalFormatting sqref="B11:C11">
    <cfRule type="expression" priority="188" dxfId="0" stopIfTrue="1">
      <formula>B11="County"</formula>
    </cfRule>
  </conditionalFormatting>
  <conditionalFormatting sqref="B9:C9">
    <cfRule type="expression" priority="187" dxfId="0" stopIfTrue="1">
      <formula>B9="WBS #"</formula>
    </cfRule>
  </conditionalFormatting>
  <conditionalFormatting sqref="A10">
    <cfRule type="expression" priority="186" dxfId="0" stopIfTrue="1">
      <formula>A10="RPN #"</formula>
    </cfRule>
  </conditionalFormatting>
  <conditionalFormatting sqref="D10">
    <cfRule type="expression" priority="185" dxfId="0" stopIfTrue="1">
      <formula>D10="LEN"</formula>
    </cfRule>
  </conditionalFormatting>
  <conditionalFormatting sqref="D11">
    <cfRule type="expression" priority="184" dxfId="0" stopIfTrue="1">
      <formula>D11="TIP"</formula>
    </cfRule>
  </conditionalFormatting>
  <conditionalFormatting sqref="E9">
    <cfRule type="expression" priority="183" dxfId="0" stopIfTrue="1">
      <formula>E9="DESC 1"</formula>
    </cfRule>
  </conditionalFormatting>
  <conditionalFormatting sqref="E10">
    <cfRule type="expression" priority="182" dxfId="0" stopIfTrue="1">
      <formula>E10="DESC 2"</formula>
    </cfRule>
  </conditionalFormatting>
  <conditionalFormatting sqref="E11">
    <cfRule type="expression" priority="181" dxfId="0" stopIfTrue="1">
      <formula>E11="DESC 3"</formula>
    </cfRule>
  </conditionalFormatting>
  <conditionalFormatting sqref="G10">
    <cfRule type="expression" priority="180" dxfId="0" stopIfTrue="1">
      <formula>G10=0</formula>
    </cfRule>
  </conditionalFormatting>
  <conditionalFormatting sqref="H9">
    <cfRule type="expression" priority="179" dxfId="0" stopIfTrue="1">
      <formula>H9="AWARDEE NAME 1"</formula>
    </cfRule>
  </conditionalFormatting>
  <conditionalFormatting sqref="H10">
    <cfRule type="expression" priority="178" dxfId="0" stopIfTrue="1">
      <formula>H10="AWARDEE NAME 2"</formula>
    </cfRule>
  </conditionalFormatting>
  <conditionalFormatting sqref="H11">
    <cfRule type="expression" priority="177" dxfId="0" stopIfTrue="1">
      <formula>H11="CITY, STATE"</formula>
    </cfRule>
  </conditionalFormatting>
  <conditionalFormatting sqref="I10">
    <cfRule type="expression" priority="176" dxfId="0" stopIfTrue="1">
      <formula>I10=0</formula>
    </cfRule>
  </conditionalFormatting>
  <conditionalFormatting sqref="J10">
    <cfRule type="expression" priority="175" dxfId="0" stopIfTrue="1">
      <formula>J10&gt;NOW()</formula>
    </cfRule>
  </conditionalFormatting>
  <conditionalFormatting sqref="F9">
    <cfRule type="expression" priority="174" dxfId="0" stopIfTrue="1">
      <formula>F9="?"</formula>
    </cfRule>
  </conditionalFormatting>
  <conditionalFormatting sqref="F11">
    <cfRule type="expression" priority="173" dxfId="0" stopIfTrue="1">
      <formula>F11="?"</formula>
    </cfRule>
  </conditionalFormatting>
  <conditionalFormatting sqref="I26">
    <cfRule type="expression" priority="172" dxfId="0" stopIfTrue="1">
      <formula>I26=0</formula>
    </cfRule>
  </conditionalFormatting>
  <conditionalFormatting sqref="I35">
    <cfRule type="expression" priority="169" dxfId="0" stopIfTrue="1">
      <formula>I35=0</formula>
    </cfRule>
  </conditionalFormatting>
  <conditionalFormatting sqref="J26">
    <cfRule type="expression" priority="168" dxfId="0" stopIfTrue="1">
      <formula>J26=0</formula>
    </cfRule>
  </conditionalFormatting>
  <conditionalFormatting sqref="J35">
    <cfRule type="expression" priority="165" dxfId="0" stopIfTrue="1">
      <formula>J35=0</formula>
    </cfRule>
  </conditionalFormatting>
  <conditionalFormatting sqref="E25">
    <cfRule type="expression" priority="164" dxfId="0" stopIfTrue="1">
      <formula>E25="FED TYPE 1"</formula>
    </cfRule>
  </conditionalFormatting>
  <conditionalFormatting sqref="E26">
    <cfRule type="expression" priority="163" dxfId="0" stopIfTrue="1">
      <formula>E26="FED TYPE 2"</formula>
    </cfRule>
  </conditionalFormatting>
  <conditionalFormatting sqref="J29">
    <cfRule type="expression" priority="158" dxfId="0" stopIfTrue="1">
      <formula>J29=0</formula>
    </cfRule>
  </conditionalFormatting>
  <conditionalFormatting sqref="I29">
    <cfRule type="expression" priority="157" dxfId="0" stopIfTrue="1">
      <formula>I29=0</formula>
    </cfRule>
  </conditionalFormatting>
  <conditionalFormatting sqref="A1:J1">
    <cfRule type="expression" priority="156" dxfId="0" stopIfTrue="1">
      <formula>SEARCH("Template",CELL("filename",A1))&gt;0</formula>
    </cfRule>
  </conditionalFormatting>
  <conditionalFormatting sqref="A2:J2">
    <cfRule type="expression" priority="155" dxfId="0" stopIfTrue="1">
      <formula>A2="LETTING OF "</formula>
    </cfRule>
  </conditionalFormatting>
  <conditionalFormatting sqref="A13">
    <cfRule type="expression" priority="154" dxfId="0" stopIfTrue="1">
      <formula>A13="RPN #"</formula>
    </cfRule>
  </conditionalFormatting>
  <conditionalFormatting sqref="D13">
    <cfRule type="expression" priority="153" dxfId="0" stopIfTrue="1">
      <formula>D13="LEN"</formula>
    </cfRule>
  </conditionalFormatting>
  <conditionalFormatting sqref="D14">
    <cfRule type="expression" priority="152" dxfId="0" stopIfTrue="1">
      <formula>D14="TIP"</formula>
    </cfRule>
  </conditionalFormatting>
  <conditionalFormatting sqref="E12">
    <cfRule type="expression" priority="151" dxfId="0" stopIfTrue="1">
      <formula>E12="DESC 1"</formula>
    </cfRule>
  </conditionalFormatting>
  <conditionalFormatting sqref="E13">
    <cfRule type="expression" priority="150" dxfId="0" stopIfTrue="1">
      <formula>E13="DESC 2"</formula>
    </cfRule>
  </conditionalFormatting>
  <conditionalFormatting sqref="E14">
    <cfRule type="expression" priority="149" dxfId="0" stopIfTrue="1">
      <formula>E14="DESC 3"</formula>
    </cfRule>
  </conditionalFormatting>
  <conditionalFormatting sqref="F12">
    <cfRule type="expression" priority="142" dxfId="0" stopIfTrue="1">
      <formula>F12="?"</formula>
    </cfRule>
  </conditionalFormatting>
  <conditionalFormatting sqref="F14">
    <cfRule type="expression" priority="141" dxfId="0" stopIfTrue="1">
      <formula>F14="?"</formula>
    </cfRule>
  </conditionalFormatting>
  <conditionalFormatting sqref="A16">
    <cfRule type="expression" priority="140" dxfId="0" stopIfTrue="1">
      <formula>A16="RPN #"</formula>
    </cfRule>
  </conditionalFormatting>
  <conditionalFormatting sqref="D16">
    <cfRule type="expression" priority="139" dxfId="0" stopIfTrue="1">
      <formula>D16="LEN"</formula>
    </cfRule>
  </conditionalFormatting>
  <conditionalFormatting sqref="D17">
    <cfRule type="expression" priority="138" dxfId="0" stopIfTrue="1">
      <formula>D17="TIP"</formula>
    </cfRule>
  </conditionalFormatting>
  <conditionalFormatting sqref="E15">
    <cfRule type="expression" priority="137" dxfId="0" stopIfTrue="1">
      <formula>E15="DESC 1"</formula>
    </cfRule>
  </conditionalFormatting>
  <conditionalFormatting sqref="E16">
    <cfRule type="expression" priority="136" dxfId="0" stopIfTrue="1">
      <formula>E16="DESC 2"</formula>
    </cfRule>
  </conditionalFormatting>
  <conditionalFormatting sqref="E17">
    <cfRule type="expression" priority="135" dxfId="0" stopIfTrue="1">
      <formula>E17="DESC 3"</formula>
    </cfRule>
  </conditionalFormatting>
  <conditionalFormatting sqref="G16">
    <cfRule type="expression" priority="134" dxfId="0" stopIfTrue="1">
      <formula>G16=0</formula>
    </cfRule>
  </conditionalFormatting>
  <conditionalFormatting sqref="H15">
    <cfRule type="expression" priority="133" dxfId="0" stopIfTrue="1">
      <formula>H15="AWARDEE NAME 1"</formula>
    </cfRule>
  </conditionalFormatting>
  <conditionalFormatting sqref="H16">
    <cfRule type="expression" priority="132" dxfId="0" stopIfTrue="1">
      <formula>H16="AWARDEE NAME 2"</formula>
    </cfRule>
  </conditionalFormatting>
  <conditionalFormatting sqref="H17">
    <cfRule type="expression" priority="131" dxfId="0" stopIfTrue="1">
      <formula>H17="CITY, STATE"</formula>
    </cfRule>
  </conditionalFormatting>
  <conditionalFormatting sqref="I16">
    <cfRule type="expression" priority="130" dxfId="0" stopIfTrue="1">
      <formula>I16=0</formula>
    </cfRule>
  </conditionalFormatting>
  <conditionalFormatting sqref="J16">
    <cfRule type="expression" priority="129" dxfId="0" stopIfTrue="1">
      <formula>J16&gt;NOW()</formula>
    </cfRule>
  </conditionalFormatting>
  <conditionalFormatting sqref="F15">
    <cfRule type="expression" priority="128" dxfId="0" stopIfTrue="1">
      <formula>F15="?"</formula>
    </cfRule>
  </conditionalFormatting>
  <conditionalFormatting sqref="F17">
    <cfRule type="expression" priority="127" dxfId="0" stopIfTrue="1">
      <formula>F17="?"</formula>
    </cfRule>
  </conditionalFormatting>
  <conditionalFormatting sqref="A19">
    <cfRule type="expression" priority="126" dxfId="0" stopIfTrue="1">
      <formula>A19="RPN #"</formula>
    </cfRule>
  </conditionalFormatting>
  <conditionalFormatting sqref="D19">
    <cfRule type="expression" priority="125" dxfId="0" stopIfTrue="1">
      <formula>D19="LEN"</formula>
    </cfRule>
  </conditionalFormatting>
  <conditionalFormatting sqref="D20">
    <cfRule type="expression" priority="124" dxfId="0" stopIfTrue="1">
      <formula>D20="TIP"</formula>
    </cfRule>
  </conditionalFormatting>
  <conditionalFormatting sqref="E18">
    <cfRule type="expression" priority="123" dxfId="0" stopIfTrue="1">
      <formula>E18="DESC 1"</formula>
    </cfRule>
  </conditionalFormatting>
  <conditionalFormatting sqref="E19">
    <cfRule type="expression" priority="122" dxfId="0" stopIfTrue="1">
      <formula>E19="DESC 2"</formula>
    </cfRule>
  </conditionalFormatting>
  <conditionalFormatting sqref="E20">
    <cfRule type="expression" priority="121" dxfId="0" stopIfTrue="1">
      <formula>E20="DESC 3"</formula>
    </cfRule>
  </conditionalFormatting>
  <conditionalFormatting sqref="G19">
    <cfRule type="expression" priority="120" dxfId="0" stopIfTrue="1">
      <formula>G19=0</formula>
    </cfRule>
  </conditionalFormatting>
  <conditionalFormatting sqref="H18">
    <cfRule type="expression" priority="119" dxfId="0" stopIfTrue="1">
      <formula>H18="AWARDEE NAME 1"</formula>
    </cfRule>
  </conditionalFormatting>
  <conditionalFormatting sqref="H19">
    <cfRule type="expression" priority="118" dxfId="0" stopIfTrue="1">
      <formula>H19="AWARDEE NAME 2"</formula>
    </cfRule>
  </conditionalFormatting>
  <conditionalFormatting sqref="H20">
    <cfRule type="expression" priority="117" dxfId="0" stopIfTrue="1">
      <formula>H20="CITY, STATE"</formula>
    </cfRule>
  </conditionalFormatting>
  <conditionalFormatting sqref="I19">
    <cfRule type="expression" priority="116" dxfId="0" stopIfTrue="1">
      <formula>I19=0</formula>
    </cfRule>
  </conditionalFormatting>
  <conditionalFormatting sqref="F18">
    <cfRule type="expression" priority="114" dxfId="0" stopIfTrue="1">
      <formula>F18="?"</formula>
    </cfRule>
  </conditionalFormatting>
  <conditionalFormatting sqref="F20">
    <cfRule type="expression" priority="113" dxfId="0" stopIfTrue="1">
      <formula>F20="?"</formula>
    </cfRule>
  </conditionalFormatting>
  <conditionalFormatting sqref="B26:C26">
    <cfRule type="expression" priority="28" dxfId="0" stopIfTrue="1">
      <formula>B26="FED CODE"</formula>
    </cfRule>
  </conditionalFormatting>
  <conditionalFormatting sqref="B10">
    <cfRule type="expression" priority="25" dxfId="0" stopIfTrue="1">
      <formula>B10="FA #"</formula>
    </cfRule>
  </conditionalFormatting>
  <conditionalFormatting sqref="B14:C14 B17:C17 B20:C20">
    <cfRule type="expression" priority="24" dxfId="0" stopIfTrue="1">
      <formula>B14="County"</formula>
    </cfRule>
  </conditionalFormatting>
  <conditionalFormatting sqref="B12:C12 B15:C15 B18:C18">
    <cfRule type="expression" priority="23" dxfId="0" stopIfTrue="1">
      <formula>B12="WBS #"</formula>
    </cfRule>
  </conditionalFormatting>
  <conditionalFormatting sqref="B13 B16 B19">
    <cfRule type="expression" priority="22" dxfId="0" stopIfTrue="1">
      <formula>B13="FA #"</formula>
    </cfRule>
  </conditionalFormatting>
  <conditionalFormatting sqref="C19">
    <cfRule type="expression" priority="4" dxfId="0" stopIfTrue="1">
      <formula>C19="FED CODE"</formula>
    </cfRule>
  </conditionalFormatting>
  <conditionalFormatting sqref="C16">
    <cfRule type="expression" priority="3" dxfId="0" stopIfTrue="1">
      <formula>C16="FED CODE"</formula>
    </cfRule>
  </conditionalFormatting>
  <conditionalFormatting sqref="C10">
    <cfRule type="expression" priority="2" dxfId="0" stopIfTrue="1">
      <formula>C10="FED CODE"</formula>
    </cfRule>
  </conditionalFormatting>
  <conditionalFormatting sqref="C13">
    <cfRule type="expression" priority="1" dxfId="0" stopIfTrue="1">
      <formula>C13="FED CODE"</formula>
    </cfRule>
  </conditionalFormatting>
  <printOptions gridLines="1" horizontalCentered="1"/>
  <pageMargins left="0" right="0" top="1.5" bottom="0.75" header="0.5" footer="0.5"/>
  <pageSetup fitToHeight="3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Let Record Summary</dc:title>
  <dc:subject/>
  <dc:creator>Design Services</dc:creator>
  <cp:keywords/>
  <dc:description/>
  <cp:lastModifiedBy>Marti M. Smith</cp:lastModifiedBy>
  <cp:lastPrinted>2021-12-06T18:34:31Z</cp:lastPrinted>
  <dcterms:created xsi:type="dcterms:W3CDTF">2000-01-20T20:45:22Z</dcterms:created>
  <dcterms:modified xsi:type="dcterms:W3CDTF">2023-01-18T18:32:39Z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>, </vt:lpwstr>
  </property>
  <property fmtid="{D5CDD505-2E9C-101B-9397-08002B2CF9AE}" pid="3" name="Category">
    <vt:lpwstr>Record Summary</vt:lpwstr>
  </property>
  <property fmtid="{D5CDD505-2E9C-101B-9397-08002B2CF9AE}" pid="4" name="display_urn:schemas-microsoft-com:office:office#Editor">
    <vt:lpwstr>Deborah A. Chavies</vt:lpwstr>
  </property>
  <property fmtid="{D5CDD505-2E9C-101B-9397-08002B2CF9AE}" pid="5" name="Order">
    <vt:lpwstr>16000.0000000000</vt:lpwstr>
  </property>
  <property fmtid="{D5CDD505-2E9C-101B-9397-08002B2CF9AE}" pid="6" name="display_urn:schemas-microsoft-com:office:office#Author">
    <vt:lpwstr>Lori A. Strickland</vt:lpwstr>
  </property>
</Properties>
</file>